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7.png" ContentType="image/png"/>
  <Override PartName="/xl/media/image8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11312021037_c_VZ - Rekons..." sheetId="2" state="visible" r:id="rId3"/>
  </sheets>
  <definedNames>
    <definedName function="false" hidden="false" localSheetId="1" name="_xlnm.Print_Area" vbProcedure="false">'11312021037_c_VZ - Rekons...'!$C$85:$K$273</definedName>
    <definedName function="false" hidden="false" localSheetId="1" name="_xlnm.Print_Titles" vbProcedure="false">'11312021037_c_VZ - Rekons...'!$95:$95</definedName>
    <definedName function="false" hidden="true" localSheetId="1" name="_xlnm._FilterDatabase" vbProcedure="false">'11312021037_c_VZ - Rekons...'!$C$95:$K$273</definedName>
    <definedName function="false" hidden="false" localSheetId="0" name="_xlnm.Print_Area" vbProcedure="false">'Rekapitulace stavby'!$D$4:$AO$36,'Rekapitulace stavby'!$C$42:$AQ$56</definedName>
    <definedName function="false" hidden="false" localSheetId="0" name="_xlnm.Print_Titles" vbProcedure="false">'Rekapitulace stavby'!$52:$52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<sst xmlns="http://schemas.openxmlformats.org/spreadsheetml/2006/main" count="2385" uniqueCount="751">
  <si>
    <t xml:space="preserve">Export Komplet</t>
  </si>
  <si>
    <t xml:space="preserve">VZ</t>
  </si>
  <si>
    <t xml:space="preserve">2.0</t>
  </si>
  <si>
    <t xml:space="preserve">False</t>
  </si>
  <si>
    <t xml:space="preserve">{9973ab7a-a30b-41fd-b262-1493ba58f589}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</si>
  <si>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</si>
  <si>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</si>
  <si>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</si>
  <si>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</si>
  <si>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</si>
  <si>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</si>
  <si>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</si>
  <si>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</si>
  <si>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</si>
  <si>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11312021037_c_VZ</t>
  </si>
  <si>
    <t xml:space="preserve">Měnit lze pouze buňky se žlutým podbarvením!_x005F_x000d_
_x005F_x000d_
1) v Rekapitulaci stavby vyplňte údaje o Uchazeči (přenesou se do ostatních sestav i v jiných listech)_x005F_x000d_
_x005F_x000d_
2) na vybraných listech vyplňte v sestavě Soupis prací ceny u položek</t>
  </si>
  <si>
    <t xml:space="preserve">Stavba:</t>
  </si>
  <si>
    <t xml:space="preserve">Rekonstrukce bytu 1+1</t>
  </si>
  <si>
    <t xml:space="preserve">KSO:</t>
  </si>
  <si>
    <t xml:space="preserve">CC-CZ:</t>
  </si>
  <si>
    <t xml:space="preserve">Místo:</t>
  </si>
  <si>
    <t xml:space="preserve"> </t>
  </si>
  <si>
    <t xml:space="preserve">Datum:</t>
  </si>
  <si>
    <t xml:space="preserve">23.8.2021</t>
  </si>
  <si>
    <t xml:space="preserve">Zadavatel:</t>
  </si>
  <si>
    <t xml:space="preserve">IČ:</t>
  </si>
  <si>
    <t xml:space="preserve">Město Habartov</t>
  </si>
  <si>
    <t xml:space="preserve">DIČ:</t>
  </si>
  <si>
    <t xml:space="preserve">Uchazeč:</t>
  </si>
  <si>
    <t xml:space="preserve">Vyplň údaj</t>
  </si>
  <si>
    <t xml:space="preserve">Projektant:</t>
  </si>
  <si>
    <t xml:space="preserve">True</t>
  </si>
  <si>
    <t xml:space="preserve">Zpracovatel:</t>
  </si>
  <si>
    <t xml:space="preserve"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</si>
  <si>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</si>
  <si>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</si>
  <si>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</si>
  <si>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</si>
  <si>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</si>
  <si>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</si>
  <si>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</si>
  <si>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</si>
  <si>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</si>
  <si>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</si>
  <si>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</si>
  <si>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</si>
  <si>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</si>
  <si>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</si>
  <si>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</si>
  <si>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</si>
  <si>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</si>
  <si>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</si>
  <si>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</si>
  <si>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</si>
  <si>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</si>
  <si>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</si>
  <si>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</si>
  <si>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</si>
  <si>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</si>
  <si>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</si>
  <si>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</si>
  <si>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</si>
  <si>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</si>
  <si>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</si>
  <si>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</si>
  <si>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</si>
  <si>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</si>
  <si>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stavby celkem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</si>
  <si>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</si>
  <si>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</si>
  <si>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</si>
  <si>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</si>
  <si>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</si>
  <si>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</si>
  <si>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</si>
  <si>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</si>
  <si>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chodba</t>
  </si>
  <si>
    <t xml:space="preserve">Chodba</t>
  </si>
  <si>
    <t xml:space="preserve">m2</t>
  </si>
  <si>
    <t xml:space="preserve">22,87</t>
  </si>
  <si>
    <t xml:space="preserve">2</t>
  </si>
  <si>
    <t xml:space="preserve">koupelna</t>
  </si>
  <si>
    <t xml:space="preserve">Koupelna</t>
  </si>
  <si>
    <t xml:space="preserve">6,86</t>
  </si>
  <si>
    <t xml:space="preserve">KRYCÍ LIST SOUPISU PRACÍ</t>
  </si>
  <si>
    <t xml:space="preserve">Kuch</t>
  </si>
  <si>
    <t xml:space="preserve">kuchyň</t>
  </si>
  <si>
    <t xml:space="preserve">8,225</t>
  </si>
  <si>
    <t xml:space="preserve">Kuchyň</t>
  </si>
  <si>
    <t xml:space="preserve">26,26</t>
  </si>
  <si>
    <t xml:space="preserve">lož</t>
  </si>
  <si>
    <t xml:space="preserve">16,2</t>
  </si>
  <si>
    <t xml:space="preserve">ložnice</t>
  </si>
  <si>
    <t xml:space="preserve">Ložnice</t>
  </si>
  <si>
    <t xml:space="preserve">40,91</t>
  </si>
  <si>
    <t xml:space="preserve">Ob</t>
  </si>
  <si>
    <t xml:space="preserve">obývák</t>
  </si>
  <si>
    <t xml:space="preserve">16,5</t>
  </si>
  <si>
    <t xml:space="preserve">Obývák</t>
  </si>
  <si>
    <t xml:space="preserve">37,91</t>
  </si>
  <si>
    <t xml:space="preserve">REKAPITULACE ČLENĚNÍ SOUPISU PRACÍ</t>
  </si>
  <si>
    <t xml:space="preserve">Kód dílu - Popis</t>
  </si>
  <si>
    <t xml:space="preserve">Cena celkem [CZK]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</si>
  <si>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</si>
  <si>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</si>
  <si>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</si>
  <si>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</si>
  <si>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</si>
  <si>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</si>
  <si>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</si>
  <si>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</si>
  <si>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</si>
  <si>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</si>
  <si>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</si>
  <si>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</si>
  <si>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</si>
  <si>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</si>
  <si>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</si>
  <si>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</si>
  <si>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</si>
  <si>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</si>
  <si>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</si>
  <si>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</si>
  <si>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</si>
  <si>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M - Práce a dodávky M</t>
  </si>
  <si>
    <t xml:space="preserve">    21-M - Elektromontáže</t>
  </si>
  <si>
    <t xml:space="preserve">HZS - Hodinové zúčtovací sazby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</si>
  <si>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</si>
  <si>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</si>
  <si>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</si>
  <si>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</si>
  <si>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</si>
  <si>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</si>
  <si>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</si>
  <si>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</si>
  <si>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</si>
  <si>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</si>
  <si>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</si>
  <si>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</si>
  <si>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</si>
  <si>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</si>
  <si>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</si>
  <si>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</si>
  <si>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</si>
  <si>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</si>
  <si>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</si>
  <si>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342255024</t>
  </si>
  <si>
    <t xml:space="preserve">Příčky tl 100 mm z pórobetonových přesných hladkých příčkovek objemové hmotnosti 500 kg/m3</t>
  </si>
  <si>
    <t xml:space="preserve">CÚ RTS 2021</t>
  </si>
  <si>
    <t xml:space="preserve">4</t>
  </si>
  <si>
    <t xml:space="preserve">-962504620</t>
  </si>
  <si>
    <t xml:space="preserve">342272148</t>
  </si>
  <si>
    <t xml:space="preserve">Příčky tl 50 mm z pórobetonových přesných hladkých příčkovek objemové hmotnosti 500 kg/m3</t>
  </si>
  <si>
    <t xml:space="preserve">332097637</t>
  </si>
  <si>
    <t xml:space="preserve">342272248</t>
  </si>
  <si>
    <t xml:space="preserve">Příčky tl 75 mm z pórobetonových přesných hladkých příčkovek objemové hmotnosti 500 kg/m3</t>
  </si>
  <si>
    <t xml:space="preserve">-1919250034</t>
  </si>
  <si>
    <t xml:space="preserve">342272324</t>
  </si>
  <si>
    <t xml:space="preserve">Příčky tl 125mm z pórobetonových přesných hladkých příčkovek objemové hmotnosti 500 kg/m3</t>
  </si>
  <si>
    <t xml:space="preserve">943950532</t>
  </si>
  <si>
    <t xml:space="preserve">6</t>
  </si>
  <si>
    <t xml:space="preserve">Úpravy povrchů, podlahy a osazování výplní</t>
  </si>
  <si>
    <t xml:space="preserve">5</t>
  </si>
  <si>
    <t xml:space="preserve">601013141</t>
  </si>
  <si>
    <t xml:space="preserve">Štuk na stropech MVJ 1 ručně </t>
  </si>
  <si>
    <t xml:space="preserve">-1604501788</t>
  </si>
  <si>
    <t xml:space="preserve">602013141</t>
  </si>
  <si>
    <t xml:space="preserve">Štuk na stěnách vnitřní MVJ 1 ručně </t>
  </si>
  <si>
    <t xml:space="preserve">-586609465</t>
  </si>
  <si>
    <t xml:space="preserve">7</t>
  </si>
  <si>
    <t xml:space="preserve">611401991</t>
  </si>
  <si>
    <t xml:space="preserve">Příplatek za přísadu pro zvýšení přilnavosti - strop</t>
  </si>
  <si>
    <t xml:space="preserve">240176769</t>
  </si>
  <si>
    <t xml:space="preserve">8</t>
  </si>
  <si>
    <t xml:space="preserve">611401998</t>
  </si>
  <si>
    <t xml:space="preserve">Příplatek za přísadu pro zvýšení přilnavosti - stěny</t>
  </si>
  <si>
    <t xml:space="preserve">1553282560</t>
  </si>
  <si>
    <t xml:space="preserve">9</t>
  </si>
  <si>
    <t xml:space="preserve">612409991</t>
  </si>
  <si>
    <t xml:space="preserve">Začištění omítek kolem oken,dveří apod.</t>
  </si>
  <si>
    <t xml:space="preserve">m</t>
  </si>
  <si>
    <t xml:space="preserve">89246182</t>
  </si>
  <si>
    <t xml:space="preserve">10</t>
  </si>
  <si>
    <t xml:space="preserve">612423521</t>
  </si>
  <si>
    <t xml:space="preserve">Omítka rýh stěn vápenná šířky do 15 cm, hladká</t>
  </si>
  <si>
    <t xml:space="preserve">-1161603537</t>
  </si>
  <si>
    <t xml:space="preserve">11</t>
  </si>
  <si>
    <t xml:space="preserve">611 48-1211</t>
  </si>
  <si>
    <t xml:space="preserve">Montáž výztužné sítě (perlinky) do stěrky-stropy</t>
  </si>
  <si>
    <t xml:space="preserve">-724860060</t>
  </si>
  <si>
    <t xml:space="preserve">12</t>
  </si>
  <si>
    <t xml:space="preserve">612481211</t>
  </si>
  <si>
    <t xml:space="preserve">Montáž výztužné sítě(perlinky)do stěrky-vnit.stěny </t>
  </si>
  <si>
    <t xml:space="preserve">1213761898</t>
  </si>
  <si>
    <t xml:space="preserve">13</t>
  </si>
  <si>
    <t xml:space="preserve">632441012</t>
  </si>
  <si>
    <t xml:space="preserve">Potěr anhydritový, plocha do 100 m2, tl.35 mm</t>
  </si>
  <si>
    <t xml:space="preserve">1361838637</t>
  </si>
  <si>
    <t xml:space="preserve">14</t>
  </si>
  <si>
    <t xml:space="preserve">642944121</t>
  </si>
  <si>
    <t xml:space="preserve">Osazení ocelových zárubní dodatečně do 2,5 m2 včetně dodávky zárubně 60x197x11</t>
  </si>
  <si>
    <t xml:space="preserve">kpl</t>
  </si>
  <si>
    <t xml:space="preserve">-1380963232</t>
  </si>
  <si>
    <t xml:space="preserve">642944129</t>
  </si>
  <si>
    <t xml:space="preserve">Osazení ocelových zárubní dodatečně do 2,5 m2 včetně dodávky zárubně 80x197x11</t>
  </si>
  <si>
    <t xml:space="preserve">439380530</t>
  </si>
  <si>
    <t xml:space="preserve">Ostatní konstrukce a práce, bourání</t>
  </si>
  <si>
    <t xml:space="preserve">16</t>
  </si>
  <si>
    <t xml:space="preserve">766697111</t>
  </si>
  <si>
    <t xml:space="preserve">Montáž dvířek plynoměru 1křídl.kompl,do 40x60 cm </t>
  </si>
  <si>
    <t xml:space="preserve">kus</t>
  </si>
  <si>
    <t xml:space="preserve">-1984384475</t>
  </si>
  <si>
    <t xml:space="preserve">17</t>
  </si>
  <si>
    <t xml:space="preserve">2834901</t>
  </si>
  <si>
    <t xml:space="preserve">Dvířka revizní plná SI 4060 rozměr 400x600 mm </t>
  </si>
  <si>
    <t xml:space="preserve">64</t>
  </si>
  <si>
    <t xml:space="preserve">49454790</t>
  </si>
  <si>
    <t xml:space="preserve">18</t>
  </si>
  <si>
    <t xml:space="preserve">962 03-1113</t>
  </si>
  <si>
    <t xml:space="preserve">Bourání příček z cihel pálených plných tl. 65 mm</t>
  </si>
  <si>
    <t xml:space="preserve">-382374944</t>
  </si>
  <si>
    <t xml:space="preserve">19</t>
  </si>
  <si>
    <t xml:space="preserve">965042141</t>
  </si>
  <si>
    <t xml:space="preserve">Bourání mazanin betonových tl. 10 cm, nad 4 m2 </t>
  </si>
  <si>
    <t xml:space="preserve">m3</t>
  </si>
  <si>
    <t xml:space="preserve">1235446267</t>
  </si>
  <si>
    <t xml:space="preserve">20</t>
  </si>
  <si>
    <t xml:space="preserve">968072455</t>
  </si>
  <si>
    <t xml:space="preserve">Vybourání kovových dveřních zárubní pl do 2 m2</t>
  </si>
  <si>
    <t xml:space="preserve">1977430206</t>
  </si>
  <si>
    <t xml:space="preserve">981011312</t>
  </si>
  <si>
    <t xml:space="preserve">Demolice budov dřevěných ostatních oboustranně obitých nebo omítnutých postupným rozebíráním</t>
  </si>
  <si>
    <t xml:space="preserve">211781559</t>
  </si>
  <si>
    <t xml:space="preserve">997</t>
  </si>
  <si>
    <t xml:space="preserve">Přesun sutě</t>
  </si>
  <si>
    <t xml:space="preserve">22</t>
  </si>
  <si>
    <t xml:space="preserve">979100011</t>
  </si>
  <si>
    <t xml:space="preserve">Odvoz suti a vyb.hmot do 10 km, vnitrost. 15 m </t>
  </si>
  <si>
    <t xml:space="preserve">t</t>
  </si>
  <si>
    <t xml:space="preserve">-2091659086</t>
  </si>
  <si>
    <t xml:space="preserve">23</t>
  </si>
  <si>
    <t xml:space="preserve">997006512</t>
  </si>
  <si>
    <t xml:space="preserve">Vodorovné doprava suti s naložením a složením na skládku do 1 km</t>
  </si>
  <si>
    <t xml:space="preserve">-1852692302</t>
  </si>
  <si>
    <t xml:space="preserve">24</t>
  </si>
  <si>
    <t xml:space="preserve">997013811</t>
  </si>
  <si>
    <t xml:space="preserve">Poplatek za uložení stavebního dřevěného odpadu na skládce (skládkovné)</t>
  </si>
  <si>
    <t xml:space="preserve">-1623859147</t>
  </si>
  <si>
    <t xml:space="preserve">25</t>
  </si>
  <si>
    <t xml:space="preserve">997221559</t>
  </si>
  <si>
    <t xml:space="preserve">Příplatek ZKD 1 km u vodorovné dopravy suti ze sypkých materiálů</t>
  </si>
  <si>
    <t xml:space="preserve">CS ÚRS 2021 01</t>
  </si>
  <si>
    <t xml:space="preserve">-368099292</t>
  </si>
  <si>
    <t xml:space="preserve">Online PSC</t>
  </si>
  <si>
    <t xml:space="preserve">https://podminky.urs.cz/item/CS_URS_2021_01/997221559</t>
  </si>
  <si>
    <t xml:space="preserve">26</t>
  </si>
  <si>
    <t xml:space="preserve">998981123</t>
  </si>
  <si>
    <t xml:space="preserve">Přesun hmot demolice postup. rozebíráním v. do 21m </t>
  </si>
  <si>
    <t xml:space="preserve">-1934961303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</si>
  <si>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</si>
  <si>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</si>
  <si>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</si>
  <si>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</si>
  <si>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27</t>
  </si>
  <si>
    <t xml:space="preserve">721170975</t>
  </si>
  <si>
    <t xml:space="preserve">Potrubí z PVC krácení trub DN 125</t>
  </si>
  <si>
    <t xml:space="preserve">-1824643666</t>
  </si>
  <si>
    <t xml:space="preserve">https://podminky.urs.cz/item/CS_URS_2021_01/721170975</t>
  </si>
  <si>
    <t xml:space="preserve">28</t>
  </si>
  <si>
    <t xml:space="preserve">721171808</t>
  </si>
  <si>
    <t xml:space="preserve">Demontáž potrubí z PVC do D 114</t>
  </si>
  <si>
    <t xml:space="preserve">1328644894</t>
  </si>
  <si>
    <t xml:space="preserve">29</t>
  </si>
  <si>
    <t xml:space="preserve">721171905</t>
  </si>
  <si>
    <t xml:space="preserve">Potrubí z PP vsazení odbočky do hrdla DN 110</t>
  </si>
  <si>
    <t xml:space="preserve">1495413479</t>
  </si>
  <si>
    <t xml:space="preserve">https://podminky.urs.cz/item/CS_URS_2021_01/721171905</t>
  </si>
  <si>
    <t xml:space="preserve">30</t>
  </si>
  <si>
    <t xml:space="preserve">M</t>
  </si>
  <si>
    <t xml:space="preserve">N220600110075</t>
  </si>
  <si>
    <t xml:space="preserve">Odbočka panel.HT-PP d 110x110x 75/67° P krátká</t>
  </si>
  <si>
    <t xml:space="preserve">ks</t>
  </si>
  <si>
    <t xml:space="preserve">374837141</t>
  </si>
  <si>
    <t xml:space="preserve">31</t>
  </si>
  <si>
    <t xml:space="preserve">721171915</t>
  </si>
  <si>
    <t xml:space="preserve">Potrubí z PP propojení potrubí DN 110</t>
  </si>
  <si>
    <t xml:space="preserve">-1588406373</t>
  </si>
  <si>
    <t xml:space="preserve">https://podminky.urs.cz/item/CS_URS_2021_01/721171915</t>
  </si>
  <si>
    <t xml:space="preserve">32</t>
  </si>
  <si>
    <t xml:space="preserve">721174025</t>
  </si>
  <si>
    <t xml:space="preserve">Potrubí kanalizační z PP odpadní DN 110</t>
  </si>
  <si>
    <t xml:space="preserve">-739382976</t>
  </si>
  <si>
    <t xml:space="preserve">https://podminky.urs.cz/item/CS_URS_2021_01/721174025</t>
  </si>
  <si>
    <t xml:space="preserve">33</t>
  </si>
  <si>
    <t xml:space="preserve">721174042</t>
  </si>
  <si>
    <t xml:space="preserve">Potrubí kanalizační z PP připojovací systém HT DN 40</t>
  </si>
  <si>
    <t xml:space="preserve">-1943203825</t>
  </si>
  <si>
    <t xml:space="preserve">34</t>
  </si>
  <si>
    <t xml:space="preserve">721174043</t>
  </si>
  <si>
    <t xml:space="preserve">Potrubí kanalizační z PP připojovací systém HT DN 50</t>
  </si>
  <si>
    <t xml:space="preserve">-701002115</t>
  </si>
  <si>
    <t xml:space="preserve">35</t>
  </si>
  <si>
    <t xml:space="preserve">721174044</t>
  </si>
  <si>
    <t xml:space="preserve">Potrubí kanalizační z PP připojovací systém HT DN 70</t>
  </si>
  <si>
    <t xml:space="preserve">-1145881431</t>
  </si>
  <si>
    <t xml:space="preserve">36</t>
  </si>
  <si>
    <t xml:space="preserve">721174045</t>
  </si>
  <si>
    <t xml:space="preserve">Potrubí kanalizační z PP připojovací systém HT DN 100</t>
  </si>
  <si>
    <t xml:space="preserve">1434442031</t>
  </si>
  <si>
    <t xml:space="preserve">37</t>
  </si>
  <si>
    <t xml:space="preserve">721194104</t>
  </si>
  <si>
    <t xml:space="preserve">Vyvedení a upevnění odpadních výpustek DN 40</t>
  </si>
  <si>
    <t xml:space="preserve">-999006318</t>
  </si>
  <si>
    <t xml:space="preserve">38</t>
  </si>
  <si>
    <t xml:space="preserve">721194105</t>
  </si>
  <si>
    <t xml:space="preserve">Vyvedení a upevnění odpadních výpustek DN 50</t>
  </si>
  <si>
    <t xml:space="preserve">1676261904</t>
  </si>
  <si>
    <t xml:space="preserve">39</t>
  </si>
  <si>
    <t xml:space="preserve">721194109</t>
  </si>
  <si>
    <t xml:space="preserve">Vyvedení a upevnění odpadních výpustek DN 100</t>
  </si>
  <si>
    <t xml:space="preserve">-1429644841</t>
  </si>
  <si>
    <t xml:space="preserve">722</t>
  </si>
  <si>
    <t xml:space="preserve">Zdravotechnika - vnitřní vodovod</t>
  </si>
  <si>
    <t xml:space="preserve">40</t>
  </si>
  <si>
    <t xml:space="preserve">722170801</t>
  </si>
  <si>
    <t xml:space="preserve">Demontáž rozvodů vody z plastů do D 25</t>
  </si>
  <si>
    <t xml:space="preserve">-1457143196</t>
  </si>
  <si>
    <t xml:space="preserve">41</t>
  </si>
  <si>
    <t xml:space="preserve">722174022</t>
  </si>
  <si>
    <t xml:space="preserve">Potrubí vodovodní plastové PPR svar polyfuze PN 20 D 20 x 3,4 mm</t>
  </si>
  <si>
    <t xml:space="preserve">-127177374</t>
  </si>
  <si>
    <t xml:space="preserve">42</t>
  </si>
  <si>
    <t xml:space="preserve">-1072671323</t>
  </si>
  <si>
    <t xml:space="preserve">43</t>
  </si>
  <si>
    <t xml:space="preserve">722174023</t>
  </si>
  <si>
    <t xml:space="preserve">Potrubí vodovodní plastové PPR svar polyfúze PN 20 D 25x4,2 mm</t>
  </si>
  <si>
    <t xml:space="preserve">-910109891</t>
  </si>
  <si>
    <t xml:space="preserve">https://podminky.urs.cz/item/CS_URS_2021_01/722174023</t>
  </si>
  <si>
    <t xml:space="preserve">44</t>
  </si>
  <si>
    <t xml:space="preserve">722181211</t>
  </si>
  <si>
    <t xml:space="preserve">Ochrana vodovodního potrubí přilepenými tepelně izolačními trubicemi z PE tl do 6 mm DN do 22 mm</t>
  </si>
  <si>
    <t xml:space="preserve">-310660765</t>
  </si>
  <si>
    <t xml:space="preserve">45</t>
  </si>
  <si>
    <t xml:space="preserve">722181231</t>
  </si>
  <si>
    <t xml:space="preserve">Ochrana vodovodního potrubí přilepenými termoizolačními trubicemi z PE tl do 13 mm DN do 22 mm</t>
  </si>
  <si>
    <t xml:space="preserve">-1117601801</t>
  </si>
  <si>
    <t xml:space="preserve">https://podminky.urs.cz/item/CS_URS_2021_01/722181231</t>
  </si>
  <si>
    <t xml:space="preserve">46</t>
  </si>
  <si>
    <t xml:space="preserve">722181232</t>
  </si>
  <si>
    <t xml:space="preserve">Ochrana vodovodního potrubí přilepenými termoizolačními trubicemi z PE tl do 13 mm DN do 45 mm</t>
  </si>
  <si>
    <t xml:space="preserve">500183545</t>
  </si>
  <si>
    <t xml:space="preserve">https://podminky.urs.cz/item/CS_URS_2021_01/722181232</t>
  </si>
  <si>
    <t xml:space="preserve">47</t>
  </si>
  <si>
    <t xml:space="preserve">722190401</t>
  </si>
  <si>
    <t xml:space="preserve">Vyvedení a upevnění výpustku do DN 25</t>
  </si>
  <si>
    <t xml:space="preserve">1237034655</t>
  </si>
  <si>
    <t xml:space="preserve">48</t>
  </si>
  <si>
    <t xml:space="preserve">551908910</t>
  </si>
  <si>
    <t xml:space="preserve">hadice flexibilní XF0023  1/2" délka 350 mm</t>
  </si>
  <si>
    <t xml:space="preserve">1372897604</t>
  </si>
  <si>
    <t xml:space="preserve">49</t>
  </si>
  <si>
    <t xml:space="preserve">722190901</t>
  </si>
  <si>
    <t xml:space="preserve">Uzavření nebo otevření vodovodního potrubí při opravách</t>
  </si>
  <si>
    <t xml:space="preserve">1981077010</t>
  </si>
  <si>
    <t xml:space="preserve">https://podminky.urs.cz/item/CS_URS_2021_01/722190901</t>
  </si>
  <si>
    <t xml:space="preserve">50</t>
  </si>
  <si>
    <t xml:space="preserve">722220152</t>
  </si>
  <si>
    <t xml:space="preserve">Nástěnka závitová plastová PPR PN 20 DN 20 x G 1/2</t>
  </si>
  <si>
    <t xml:space="preserve">-971020456</t>
  </si>
  <si>
    <t xml:space="preserve">51</t>
  </si>
  <si>
    <t xml:space="preserve">722220161</t>
  </si>
  <si>
    <t xml:space="preserve">Nástěnný komplet plastový PPR PN 20 DN 20 x G 1/2"</t>
  </si>
  <si>
    <t xml:space="preserve">soubor</t>
  </si>
  <si>
    <t xml:space="preserve">-2000713823</t>
  </si>
  <si>
    <t xml:space="preserve">https://podminky.urs.cz/item/CS_URS_2021_01/722220161</t>
  </si>
  <si>
    <t xml:space="preserve">52</t>
  </si>
  <si>
    <t xml:space="preserve">722220851</t>
  </si>
  <si>
    <t xml:space="preserve">Demontáž armatur závitových s jedním závitem G do 3/4</t>
  </si>
  <si>
    <t xml:space="preserve">-1974733739</t>
  </si>
  <si>
    <t xml:space="preserve">53</t>
  </si>
  <si>
    <t xml:space="preserve">722240122</t>
  </si>
  <si>
    <t xml:space="preserve">Kohout kulový plastový PPR DN 20</t>
  </si>
  <si>
    <t xml:space="preserve">-2084824197</t>
  </si>
  <si>
    <t xml:space="preserve">54</t>
  </si>
  <si>
    <t xml:space="preserve">722290226</t>
  </si>
  <si>
    <t xml:space="preserve">Zkouška těsnosti vodovodního potrubí závitového do DN 50</t>
  </si>
  <si>
    <t xml:space="preserve">-2038245812</t>
  </si>
  <si>
    <t xml:space="preserve">55</t>
  </si>
  <si>
    <t xml:space="preserve">998722101</t>
  </si>
  <si>
    <t xml:space="preserve">Přesun hmot tonážní pro vnitřní vodovod v objektech v do 6 m</t>
  </si>
  <si>
    <t xml:space="preserve">-1631444638</t>
  </si>
  <si>
    <t xml:space="preserve">723</t>
  </si>
  <si>
    <t xml:space="preserve">Zdravotechnika - vnitřní plynovod</t>
  </si>
  <si>
    <t xml:space="preserve">56</t>
  </si>
  <si>
    <t xml:space="preserve">723120804</t>
  </si>
  <si>
    <t xml:space="preserve">Demontáž potrubí ocelové závitové svařované do DN 25</t>
  </si>
  <si>
    <t xml:space="preserve">-181020789</t>
  </si>
  <si>
    <t xml:space="preserve">57</t>
  </si>
  <si>
    <t xml:space="preserve">723181022</t>
  </si>
  <si>
    <t xml:space="preserve">Potrubí z měděných trubek tvrdých, spojovaných lisováním Ø 18/1</t>
  </si>
  <si>
    <t xml:space="preserve">2138099454</t>
  </si>
  <si>
    <t xml:space="preserve">58</t>
  </si>
  <si>
    <t xml:space="preserve">723190107</t>
  </si>
  <si>
    <t xml:space="preserve">Přípojka plynovodní nerezová hadice G 1/2"F x G 1/2"F délky 200 cm spojovaná na závit</t>
  </si>
  <si>
    <t xml:space="preserve">806331755</t>
  </si>
  <si>
    <t xml:space="preserve">https://podminky.urs.cz/item/CS_URS_2021_01/723190107</t>
  </si>
  <si>
    <t xml:space="preserve">59</t>
  </si>
  <si>
    <t xml:space="preserve">723190251</t>
  </si>
  <si>
    <t xml:space="preserve">Výpustky plynovodní vedení a upevnění DN 15</t>
  </si>
  <si>
    <t xml:space="preserve">-1721847168</t>
  </si>
  <si>
    <t xml:space="preserve">https://podminky.urs.cz/item/CS_URS_2021_01/723190251</t>
  </si>
  <si>
    <t xml:space="preserve">60</t>
  </si>
  <si>
    <t xml:space="preserve">723190914</t>
  </si>
  <si>
    <t xml:space="preserve">Zaslepení potrubí plynovodní DN 25</t>
  </si>
  <si>
    <t xml:space="preserve">CS ÚRS 2019 02</t>
  </si>
  <si>
    <t xml:space="preserve">5950989</t>
  </si>
  <si>
    <t xml:space="preserve">61</t>
  </si>
  <si>
    <t xml:space="preserve">723231162</t>
  </si>
  <si>
    <t xml:space="preserve">Kohout kulový přímý G 1/2" PN 42 do 185°C plnoprůtokový vnitřní závit těžká řada</t>
  </si>
  <si>
    <t xml:space="preserve">541806576</t>
  </si>
  <si>
    <t xml:space="preserve">https://podminky.urs.cz/item/CS_URS_2021_01/723231162</t>
  </si>
  <si>
    <t xml:space="preserve">62</t>
  </si>
  <si>
    <t xml:space="preserve">723231164</t>
  </si>
  <si>
    <t xml:space="preserve">Kohout kulový přímý G 1" PN 42 do 185°C plnoprůtokový vnitřní závit těžká řada</t>
  </si>
  <si>
    <t xml:space="preserve">1633134342</t>
  </si>
  <si>
    <t xml:space="preserve">https://podminky.urs.cz/item/CS_URS_2021_01/723231164</t>
  </si>
  <si>
    <t xml:space="preserve">63</t>
  </si>
  <si>
    <t xml:space="preserve">723890100</t>
  </si>
  <si>
    <t xml:space="preserve">Revize plynu</t>
  </si>
  <si>
    <t xml:space="preserve">1544496333</t>
  </si>
  <si>
    <t xml:space="preserve">998723101</t>
  </si>
  <si>
    <t xml:space="preserve">Přesun hmot tonážní pro vnitřní plynovod v objektech v do 6 m</t>
  </si>
  <si>
    <t xml:space="preserve">-1048370676</t>
  </si>
  <si>
    <t xml:space="preserve">725</t>
  </si>
  <si>
    <t xml:space="preserve">Zdravotechnika - zařizovací předměty</t>
  </si>
  <si>
    <t xml:space="preserve">65</t>
  </si>
  <si>
    <t xml:space="preserve">725110814</t>
  </si>
  <si>
    <t xml:space="preserve">Demontáž klozetu Kombi, odsávací</t>
  </si>
  <si>
    <t xml:space="preserve">-1556267867</t>
  </si>
  <si>
    <t xml:space="preserve">66</t>
  </si>
  <si>
    <t xml:space="preserve">725112022</t>
  </si>
  <si>
    <t xml:space="preserve">Klozet keramický závěsný na nosné stěny s hlubokým splachováním odpad vodorovný</t>
  </si>
  <si>
    <t xml:space="preserve">1120446737</t>
  </si>
  <si>
    <t xml:space="preserve">https://podminky.urs.cz/item/CS_URS_2021_01/725112022</t>
  </si>
  <si>
    <t xml:space="preserve">67</t>
  </si>
  <si>
    <t xml:space="preserve">725210821</t>
  </si>
  <si>
    <t xml:space="preserve">Demontáž umyvadel bez výtokových armatur</t>
  </si>
  <si>
    <t xml:space="preserve">-380172104</t>
  </si>
  <si>
    <t xml:space="preserve">68</t>
  </si>
  <si>
    <t xml:space="preserve">725211602</t>
  </si>
  <si>
    <t xml:space="preserve">Umyvadlo keramické připevněné na stěnu šrouby bílé bez krytu na sifon 550 mm</t>
  </si>
  <si>
    <t xml:space="preserve">1032164577</t>
  </si>
  <si>
    <t xml:space="preserve">69</t>
  </si>
  <si>
    <t xml:space="preserve">725220842</t>
  </si>
  <si>
    <t xml:space="preserve">Demontáž van ocelových volně stojících</t>
  </si>
  <si>
    <t xml:space="preserve">-1930159442</t>
  </si>
  <si>
    <t xml:space="preserve">70</t>
  </si>
  <si>
    <t xml:space="preserve">725224136</t>
  </si>
  <si>
    <t xml:space="preserve">Vana bez armatur výtokových ocelová smaltovaná se zápachovou uzávěrkou délka 1500 mm</t>
  </si>
  <si>
    <t xml:space="preserve">-1013746236</t>
  </si>
  <si>
    <t xml:space="preserve">71</t>
  </si>
  <si>
    <t xml:space="preserve">725319111</t>
  </si>
  <si>
    <t xml:space="preserve">Montáž dřezu ostatních typů</t>
  </si>
  <si>
    <t xml:space="preserve">-1965687022</t>
  </si>
  <si>
    <t xml:space="preserve">72</t>
  </si>
  <si>
    <t xml:space="preserve">725813111</t>
  </si>
  <si>
    <t xml:space="preserve">Ventil rohový bez připojovací trubičky nebo flexi hadičky G 1/2</t>
  </si>
  <si>
    <t xml:space="preserve">510115594</t>
  </si>
  <si>
    <t xml:space="preserve">73</t>
  </si>
  <si>
    <t xml:space="preserve">725813112</t>
  </si>
  <si>
    <t xml:space="preserve">Ventil rohový pračkový G 3/4</t>
  </si>
  <si>
    <t xml:space="preserve">1828039714</t>
  </si>
  <si>
    <t xml:space="preserve">74</t>
  </si>
  <si>
    <t xml:space="preserve">725820801</t>
  </si>
  <si>
    <t xml:space="preserve">Demontáž baterie nástěnné do G 3 / 4</t>
  </si>
  <si>
    <t xml:space="preserve">-1277984048</t>
  </si>
  <si>
    <t xml:space="preserve">75</t>
  </si>
  <si>
    <t xml:space="preserve">725821326</t>
  </si>
  <si>
    <t xml:space="preserve">Baterie dřezové stojánkové pákové s otáčivým kulatým ústím a délkou ramínka 265 mm</t>
  </si>
  <si>
    <t xml:space="preserve">-1961386566</t>
  </si>
  <si>
    <t xml:space="preserve">76</t>
  </si>
  <si>
    <t xml:space="preserve">725822611</t>
  </si>
  <si>
    <t xml:space="preserve">Baterie umyvadlové stojánkové pákové bez výpusti</t>
  </si>
  <si>
    <t xml:space="preserve">1605064641</t>
  </si>
  <si>
    <t xml:space="preserve">77</t>
  </si>
  <si>
    <t xml:space="preserve">725831312</t>
  </si>
  <si>
    <t xml:space="preserve">Baterie vanová nástěnná páková s příslušenstvím a pevným držákem</t>
  </si>
  <si>
    <t xml:space="preserve">-871327344</t>
  </si>
  <si>
    <t xml:space="preserve">78</t>
  </si>
  <si>
    <t xml:space="preserve">725980122</t>
  </si>
  <si>
    <t xml:space="preserve">Dvířka 15/20 vana</t>
  </si>
  <si>
    <t xml:space="preserve">-469945321</t>
  </si>
  <si>
    <t xml:space="preserve">726</t>
  </si>
  <si>
    <t xml:space="preserve">Zdravotechnika - předstěnové instalace</t>
  </si>
  <si>
    <t xml:space="preserve">79</t>
  </si>
  <si>
    <t xml:space="preserve">726121001</t>
  </si>
  <si>
    <t xml:space="preserve">Instalační předstěna - klozet v 1120 mm závěsný do bytových jader mezi dvě stěny</t>
  </si>
  <si>
    <t xml:space="preserve">-1348633062</t>
  </si>
  <si>
    <t xml:space="preserve">https://podminky.urs.cz/item/CS_URS_2021_01/726121001</t>
  </si>
  <si>
    <t xml:space="preserve">733</t>
  </si>
  <si>
    <t xml:space="preserve">Ústřední vytápění - rozvodné potrubí</t>
  </si>
  <si>
    <t xml:space="preserve">80</t>
  </si>
  <si>
    <t xml:space="preserve">733110803</t>
  </si>
  <si>
    <t xml:space="preserve">Demontáž potrubí ocelového závitového do DN 15</t>
  </si>
  <si>
    <t xml:space="preserve">1081931301</t>
  </si>
  <si>
    <t xml:space="preserve">81</t>
  </si>
  <si>
    <t xml:space="preserve">733222103</t>
  </si>
  <si>
    <t xml:space="preserve">Potrubí měděné polotvrdé spojované měkkým pájením D 18x1 mm</t>
  </si>
  <si>
    <t xml:space="preserve">1335649085</t>
  </si>
  <si>
    <t xml:space="preserve">https://podminky.urs.cz/item/CS_URS_2021_01/733222103</t>
  </si>
  <si>
    <t xml:space="preserve">82</t>
  </si>
  <si>
    <t xml:space="preserve">733224222</t>
  </si>
  <si>
    <t xml:space="preserve">Příplatek k potrubí měděnému za zhotovení přípojky z trubek měděných D 15x1</t>
  </si>
  <si>
    <t xml:space="preserve">345587163</t>
  </si>
  <si>
    <t xml:space="preserve">83</t>
  </si>
  <si>
    <t xml:space="preserve">230040024</t>
  </si>
  <si>
    <t xml:space="preserve">Zhotovení vnějšího závitu G DN 15</t>
  </si>
  <si>
    <t xml:space="preserve">-1083252311</t>
  </si>
  <si>
    <t xml:space="preserve">84</t>
  </si>
  <si>
    <t xml:space="preserve">998733101</t>
  </si>
  <si>
    <t xml:space="preserve">Přesun hmot tonážní pro rozvody potrubí v objektech v do 6 m</t>
  </si>
  <si>
    <t xml:space="preserve">1349957522</t>
  </si>
  <si>
    <t xml:space="preserve">735</t>
  </si>
  <si>
    <t xml:space="preserve">Ústřední vytápění - otopná tělesa</t>
  </si>
  <si>
    <t xml:space="preserve">85</t>
  </si>
  <si>
    <t xml:space="preserve">735111810</t>
  </si>
  <si>
    <t xml:space="preserve">Demontáž otopného tělesa litinového článkového</t>
  </si>
  <si>
    <t xml:space="preserve">-896002416</t>
  </si>
  <si>
    <t xml:space="preserve">86</t>
  </si>
  <si>
    <t xml:space="preserve">735159210</t>
  </si>
  <si>
    <t xml:space="preserve">Montáž otopných těles panelových dvouřadých délky do 1140 mm</t>
  </si>
  <si>
    <t xml:space="preserve">543757406</t>
  </si>
  <si>
    <t xml:space="preserve">https://podminky.urs.cz/item/CS_URS_2021_01/735159210</t>
  </si>
  <si>
    <t xml:space="preserve">87</t>
  </si>
  <si>
    <t xml:space="preserve">735159220</t>
  </si>
  <si>
    <t xml:space="preserve">Montáž otopných těles panelových dvouřadých délky do 1500 mm</t>
  </si>
  <si>
    <t xml:space="preserve">1676397794</t>
  </si>
  <si>
    <t xml:space="preserve">https://podminky.urs.cz/item/CS_URS_2021_01/735159220</t>
  </si>
  <si>
    <t xml:space="preserve">88</t>
  </si>
  <si>
    <t xml:space="preserve">P311022055140</t>
  </si>
  <si>
    <t xml:space="preserve">Radiátor Compact Typ 22 BH 550 BL 1400</t>
  </si>
  <si>
    <t xml:space="preserve">-1298099911</t>
  </si>
  <si>
    <t xml:space="preserve">89</t>
  </si>
  <si>
    <t xml:space="preserve">P311022055120</t>
  </si>
  <si>
    <t xml:space="preserve">Radiátor Compact Typ 22 BH 550 BL 1200</t>
  </si>
  <si>
    <t xml:space="preserve">1064518538</t>
  </si>
  <si>
    <t xml:space="preserve">90</t>
  </si>
  <si>
    <t xml:space="preserve">735191905</t>
  </si>
  <si>
    <t xml:space="preserve">Odvzdušnění otopných těles</t>
  </si>
  <si>
    <t xml:space="preserve">807247510</t>
  </si>
  <si>
    <t xml:space="preserve">91</t>
  </si>
  <si>
    <t xml:space="preserve">735494811</t>
  </si>
  <si>
    <t xml:space="preserve">Vypuštění vody z otopných těles</t>
  </si>
  <si>
    <t xml:space="preserve">1189043273</t>
  </si>
  <si>
    <t xml:space="preserve">92</t>
  </si>
  <si>
    <t xml:space="preserve">735890801</t>
  </si>
  <si>
    <t xml:space="preserve">Přemístění demontovaného otopného tělesa vodorovně 100 m v objektech výšky do 6 m</t>
  </si>
  <si>
    <t xml:space="preserve">1535122363</t>
  </si>
  <si>
    <t xml:space="preserve">751</t>
  </si>
  <si>
    <t xml:space="preserve">Vzduchotechnika</t>
  </si>
  <si>
    <t xml:space="preserve">93</t>
  </si>
  <si>
    <t xml:space="preserve">751122091</t>
  </si>
  <si>
    <t xml:space="preserve">Mtž vent rad ntl potrubního základního D do 100 mm</t>
  </si>
  <si>
    <t xml:space="preserve">-1730349451</t>
  </si>
  <si>
    <t xml:space="preserve">94</t>
  </si>
  <si>
    <t xml:space="preserve">429141390</t>
  </si>
  <si>
    <t xml:space="preserve">ventilátor axiální k montáži na stěnu, skříň z plastu</t>
  </si>
  <si>
    <t xml:space="preserve">166457427</t>
  </si>
  <si>
    <t xml:space="preserve">95</t>
  </si>
  <si>
    <t xml:space="preserve">751311111</t>
  </si>
  <si>
    <t xml:space="preserve">Mtž vyústi čtyřhranné na kruhové potrubí do 0,040 m2</t>
  </si>
  <si>
    <t xml:space="preserve">1310325256</t>
  </si>
  <si>
    <t xml:space="preserve">96</t>
  </si>
  <si>
    <t xml:space="preserve">562456130</t>
  </si>
  <si>
    <t xml:space="preserve">mřížka větrací plast VM 150x150 UB bílá se žaluzií</t>
  </si>
  <si>
    <t xml:space="preserve">-1422902978</t>
  </si>
  <si>
    <t xml:space="preserve">97</t>
  </si>
  <si>
    <t xml:space="preserve">751525051</t>
  </si>
  <si>
    <t xml:space="preserve">Mtž potrubí plast kruh s přírubou D do 100 mm</t>
  </si>
  <si>
    <t xml:space="preserve">343816930</t>
  </si>
  <si>
    <t xml:space="preserve">98</t>
  </si>
  <si>
    <t xml:space="preserve">751526151</t>
  </si>
  <si>
    <t xml:space="preserve">Mtž oblouku do plast potrubí kruh s přírubou D do 100 mm</t>
  </si>
  <si>
    <t xml:space="preserve">-1248795900</t>
  </si>
  <si>
    <t xml:space="preserve">99</t>
  </si>
  <si>
    <t xml:space="preserve">751526355</t>
  </si>
  <si>
    <t xml:space="preserve">Mtž odbočky oboustranné do plast potrubí kruh bez příruby D do 100 mm</t>
  </si>
  <si>
    <t xml:space="preserve">-1205039321</t>
  </si>
  <si>
    <t xml:space="preserve">100</t>
  </si>
  <si>
    <t xml:space="preserve">751526541</t>
  </si>
  <si>
    <t xml:space="preserve">Mtž spojky do plast potrubí pružné kruhové bez příruby D do 100 mm</t>
  </si>
  <si>
    <t xml:space="preserve">-1239875004</t>
  </si>
  <si>
    <t xml:space="preserve">101</t>
  </si>
  <si>
    <t xml:space="preserve">751537011</t>
  </si>
  <si>
    <t xml:space="preserve">Mtž potrubí ohebného neizol z Al laminátové hadice D do 100 mm</t>
  </si>
  <si>
    <t xml:space="preserve">983666117</t>
  </si>
  <si>
    <t xml:space="preserve">763</t>
  </si>
  <si>
    <t xml:space="preserve">Konstrukce suché výstavby</t>
  </si>
  <si>
    <t xml:space="preserve">102</t>
  </si>
  <si>
    <t xml:space="preserve">416021124</t>
  </si>
  <si>
    <t xml:space="preserve">Podhledy SDK, kovová.kce CD. 1x deska RFI 12,5 mm</t>
  </si>
  <si>
    <t xml:space="preserve">979829540</t>
  </si>
  <si>
    <t xml:space="preserve">103</t>
  </si>
  <si>
    <t xml:space="preserve">763172313</t>
  </si>
  <si>
    <t xml:space="preserve">Montáž revizních dvířek SDK kcí vel. 400x400 mm</t>
  </si>
  <si>
    <t xml:space="preserve">644599334</t>
  </si>
  <si>
    <t xml:space="preserve">104</t>
  </si>
  <si>
    <t xml:space="preserve">590307120</t>
  </si>
  <si>
    <t xml:space="preserve">dvířka revizní s automatickým zámkem 400 x 400 mm</t>
  </si>
  <si>
    <t xml:space="preserve">-322084363</t>
  </si>
  <si>
    <t xml:space="preserve">766</t>
  </si>
  <si>
    <t xml:space="preserve">Konstrukce truhlářské</t>
  </si>
  <si>
    <t xml:space="preserve">105</t>
  </si>
  <si>
    <t xml:space="preserve">766660001</t>
  </si>
  <si>
    <t xml:space="preserve">Montáž dveřních křídel otvíravých 1křídlových š do 0,8 m do ocelové zárubně</t>
  </si>
  <si>
    <t xml:space="preserve">-815366713</t>
  </si>
  <si>
    <t xml:space="preserve">106</t>
  </si>
  <si>
    <t xml:space="preserve">611627700</t>
  </si>
  <si>
    <t xml:space="preserve">dveře vnitřní hladké foliované plné 1křídlé 60x197 cm</t>
  </si>
  <si>
    <t xml:space="preserve">-1722741518</t>
  </si>
  <si>
    <t xml:space="preserve">107</t>
  </si>
  <si>
    <t xml:space="preserve">611628270</t>
  </si>
  <si>
    <t xml:space="preserve">dveře vnitřní hladké foliované zasklené ze 2/3 1křídlové 80x197 cm</t>
  </si>
  <si>
    <t xml:space="preserve">1204263337</t>
  </si>
  <si>
    <t xml:space="preserve">108</t>
  </si>
  <si>
    <t xml:space="preserve">611628298</t>
  </si>
  <si>
    <t xml:space="preserve">dveře vnitřní hladké protipožární EI30  80x197 cm</t>
  </si>
  <si>
    <t xml:space="preserve">391291433</t>
  </si>
  <si>
    <t xml:space="preserve">109</t>
  </si>
  <si>
    <t xml:space="preserve">549146240</t>
  </si>
  <si>
    <t xml:space="preserve">klika včetně štítu a montážního materiálu</t>
  </si>
  <si>
    <t xml:space="preserve">-1339590108</t>
  </si>
  <si>
    <t xml:space="preserve">110</t>
  </si>
  <si>
    <t xml:space="preserve">549146282</t>
  </si>
  <si>
    <t xml:space="preserve">Bezpečnostní kování vchdových dveří klika / koule</t>
  </si>
  <si>
    <t xml:space="preserve">-1101840224</t>
  </si>
  <si>
    <t xml:space="preserve">111</t>
  </si>
  <si>
    <t xml:space="preserve">766695212</t>
  </si>
  <si>
    <t xml:space="preserve">Montáž truhlářských prahů dveří 1křídlových šířky do 10 cm</t>
  </si>
  <si>
    <t xml:space="preserve">-1592392299</t>
  </si>
  <si>
    <t xml:space="preserve">112</t>
  </si>
  <si>
    <t xml:space="preserve">611871160</t>
  </si>
  <si>
    <t xml:space="preserve">prah dveřní dřevěný dubový tl 2 cm dl.62 cm š 10 cm</t>
  </si>
  <si>
    <t xml:space="preserve">1484888081</t>
  </si>
  <si>
    <t xml:space="preserve">113</t>
  </si>
  <si>
    <t xml:space="preserve">611871560</t>
  </si>
  <si>
    <t xml:space="preserve">prah dveřní dřevěný dubový tl 2 cm dl.82 cm š 10 cm</t>
  </si>
  <si>
    <t xml:space="preserve">1381299412</t>
  </si>
  <si>
    <t xml:space="preserve">114</t>
  </si>
  <si>
    <t xml:space="preserve">766695213</t>
  </si>
  <si>
    <t xml:space="preserve">Montáž truhlářských prahů dveří 1křídlových šířky přes 10 cm</t>
  </si>
  <si>
    <t xml:space="preserve">-2087542838</t>
  </si>
  <si>
    <t xml:space="preserve">115</t>
  </si>
  <si>
    <t xml:space="preserve">611871610</t>
  </si>
  <si>
    <t xml:space="preserve">prah dveřní dřevěný dubový tl 2 cm dl.82 cm š 15 cm</t>
  </si>
  <si>
    <t xml:space="preserve">-1571283512</t>
  </si>
  <si>
    <t xml:space="preserve">116</t>
  </si>
  <si>
    <t xml:space="preserve">766825821</t>
  </si>
  <si>
    <t xml:space="preserve">Demontáž truhlářských vestavěných skříní dvoukřídlových</t>
  </si>
  <si>
    <t xml:space="preserve">195666854</t>
  </si>
  <si>
    <t xml:space="preserve">117</t>
  </si>
  <si>
    <t xml:space="preserve">766891911</t>
  </si>
  <si>
    <t xml:space="preserve">Montáž kuchyňských linek</t>
  </si>
  <si>
    <t xml:space="preserve">1366362063</t>
  </si>
  <si>
    <t xml:space="preserve">118</t>
  </si>
  <si>
    <t xml:space="preserve">607215910</t>
  </si>
  <si>
    <t xml:space="preserve">Kuchyňská linka sektorová 2,2m</t>
  </si>
  <si>
    <t xml:space="preserve">-1975384939</t>
  </si>
  <si>
    <t xml:space="preserve">119</t>
  </si>
  <si>
    <t xml:space="preserve">899501</t>
  </si>
  <si>
    <t xml:space="preserve">Digestoř - vnitřní okruh vč. uhlíkového filtru</t>
  </si>
  <si>
    <t xml:space="preserve">-516651434</t>
  </si>
  <si>
    <t xml:space="preserve">120</t>
  </si>
  <si>
    <t xml:space="preserve">552311000</t>
  </si>
  <si>
    <t xml:space="preserve">dřez nerez kruhový vestavný lesklý typ 526 D400</t>
  </si>
  <si>
    <t xml:space="preserve">-1047973191</t>
  </si>
  <si>
    <t xml:space="preserve">121</t>
  </si>
  <si>
    <t xml:space="preserve">598201</t>
  </si>
  <si>
    <t xml:space="preserve">Vestavná elektrická trouba</t>
  </si>
  <si>
    <t xml:space="preserve">-227376911</t>
  </si>
  <si>
    <t xml:space="preserve">122</t>
  </si>
  <si>
    <t xml:space="preserve">598218</t>
  </si>
  <si>
    <t xml:space="preserve">Vestavná plynová deska</t>
  </si>
  <si>
    <t xml:space="preserve">-52399467</t>
  </si>
  <si>
    <t xml:space="preserve">771</t>
  </si>
  <si>
    <t xml:space="preserve">Podlahy z dlaždic</t>
  </si>
  <si>
    <t xml:space="preserve">123</t>
  </si>
  <si>
    <t xml:space="preserve">771574314</t>
  </si>
  <si>
    <t xml:space="preserve">Montáž podlah keramických režných hladkých lepených rychletuhnoucím flexi lepidlem do 22 ks/ m2</t>
  </si>
  <si>
    <t xml:space="preserve">2069584195</t>
  </si>
  <si>
    <t xml:space="preserve">124</t>
  </si>
  <si>
    <t xml:space="preserve">597611160</t>
  </si>
  <si>
    <t xml:space="preserve">dlaždice keramické  - (bílé i barevné) 33,3 x 33,3 x 0,8 cm I. j.</t>
  </si>
  <si>
    <t xml:space="preserve">2120521660</t>
  </si>
  <si>
    <t xml:space="preserve">781</t>
  </si>
  <si>
    <t xml:space="preserve">Dokončovací práce - obklady</t>
  </si>
  <si>
    <t xml:space="preserve">125</t>
  </si>
  <si>
    <t xml:space="preserve">781415111</t>
  </si>
  <si>
    <t xml:space="preserve">Montáž obkladaček pravoúhlých pórovinových do 22 ks/m2 lepených disperzním lepidlem nebo tmelem</t>
  </si>
  <si>
    <t xml:space="preserve">-1452988957</t>
  </si>
  <si>
    <t xml:space="preserve">126</t>
  </si>
  <si>
    <t xml:space="preserve">597610208</t>
  </si>
  <si>
    <t xml:space="preserve">obkládačky keramické -  (bílé i barevné) 25 x 33 x 0,7 cm I. j.</t>
  </si>
  <si>
    <t xml:space="preserve">1329416665</t>
  </si>
  <si>
    <t xml:space="preserve">783</t>
  </si>
  <si>
    <t xml:space="preserve">Dokončovací práce - nátěry</t>
  </si>
  <si>
    <t xml:space="preserve">127</t>
  </si>
  <si>
    <t xml:space="preserve">783220010</t>
  </si>
  <si>
    <t xml:space="preserve">Nátěr kovových doplňkových konstrukcí syntetický </t>
  </si>
  <si>
    <t xml:space="preserve">-1995610244</t>
  </si>
  <si>
    <t xml:space="preserve">128</t>
  </si>
  <si>
    <t xml:space="preserve">783401811</t>
  </si>
  <si>
    <t xml:space="preserve">Odstranění nátěru z potrubí DN do 50 mm </t>
  </si>
  <si>
    <t xml:space="preserve">1113253513</t>
  </si>
  <si>
    <t xml:space="preserve">129</t>
  </si>
  <si>
    <t xml:space="preserve">783424140</t>
  </si>
  <si>
    <t xml:space="preserve">Nátěr syntetický potrubí do DN 50 mm Z + 2x</t>
  </si>
  <si>
    <t xml:space="preserve">-19468528</t>
  </si>
  <si>
    <t xml:space="preserve">784</t>
  </si>
  <si>
    <t xml:space="preserve">Dokončovací práce - malby a tapety</t>
  </si>
  <si>
    <t xml:space="preserve">130</t>
  </si>
  <si>
    <t xml:space="preserve">784121001</t>
  </si>
  <si>
    <t xml:space="preserve">Oškrabání malby v mísnostech výšky do 3,80 m</t>
  </si>
  <si>
    <t xml:space="preserve">-1632852566</t>
  </si>
  <si>
    <t xml:space="preserve">131</t>
  </si>
  <si>
    <t xml:space="preserve">784181101</t>
  </si>
  <si>
    <t xml:space="preserve">Základní akrylátová jednonásobná penetrace podkladu v místnostech výšky do 3,80m</t>
  </si>
  <si>
    <t xml:space="preserve">-1655370880</t>
  </si>
  <si>
    <t xml:space="preserve">132</t>
  </si>
  <si>
    <t xml:space="preserve">784211101</t>
  </si>
  <si>
    <t xml:space="preserve">Dvojnásobné bílé malby ze směsí za mokra výborně otěruvzdorných v místnostech výšky do 3,80 m</t>
  </si>
  <si>
    <t xml:space="preserve">169789568</t>
  </si>
  <si>
    <t xml:space="preserve">Práce a dodávky M</t>
  </si>
  <si>
    <t xml:space="preserve">21-M</t>
  </si>
  <si>
    <t xml:space="preserve">Elektromontáže</t>
  </si>
  <si>
    <t xml:space="preserve">133</t>
  </si>
  <si>
    <t xml:space="preserve">290290199</t>
  </si>
  <si>
    <t xml:space="preserve">Elektroinstalace - revize</t>
  </si>
  <si>
    <t xml:space="preserve">381400744</t>
  </si>
  <si>
    <t xml:space="preserve">134</t>
  </si>
  <si>
    <t xml:space="preserve">290290999</t>
  </si>
  <si>
    <t xml:space="preserve">Elektroinstalace</t>
  </si>
  <si>
    <t xml:space="preserve">-478581704</t>
  </si>
  <si>
    <t xml:space="preserve">HZS</t>
  </si>
  <si>
    <t xml:space="preserve">Hodinové zúčtovací sazby</t>
  </si>
  <si>
    <t xml:space="preserve">135</t>
  </si>
  <si>
    <t xml:space="preserve">HZS2492</t>
  </si>
  <si>
    <t xml:space="preserve">Hodinová zúčtovací sazba pomocný dělník PSV - úklid</t>
  </si>
  <si>
    <t xml:space="preserve">hod</t>
  </si>
  <si>
    <t xml:space="preserve">262144</t>
  </si>
  <si>
    <t xml:space="preserve">2060891134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</si>
</sst>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name val="Calibri"/>
      <family val="2"/>
      <charset val="1"/>
    </font>
    <font>
      <sz val="8"/>
      <color rgb="FFFFFFFF"/>
      <name val="Calibri"/>
      <family val="2"/>
      <charset val="1"/>
    </font>
    <font>
      <sz val="8"/>
      <color rgb="FF3366FF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2"/>
      <color rgb="FF969696"/>
      <name val="Calibri"/>
      <family val="2"/>
      <charset val="1"/>
    </font>
    <font>
      <sz val="10"/>
      <color rgb="FF969696"/>
      <name val="Calibri"/>
      <family val="2"/>
      <charset val="1"/>
    </font>
    <font>
      <sz val="10"/>
      <name val="Calibri"/>
      <family val="2"/>
      <charset val="1"/>
    </font>
    <font>
      <b val="true"/>
      <sz val="8"/>
      <color rgb="FF969696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0"/>
      <color rgb="FF969696"/>
      <name val="Calibri"/>
      <family val="2"/>
      <charset val="1"/>
    </font>
    <font>
      <b val="true"/>
      <sz val="12"/>
      <name val="Calibri"/>
      <family val="2"/>
      <charset val="1"/>
    </font>
    <font>
      <sz val="12"/>
      <color rgb="FF969696"/>
      <name val="Calibri"/>
      <family val="2"/>
      <charset val="1"/>
    </font>
    <font>
      <sz val="9"/>
      <name val="Calibri"/>
      <family val="2"/>
      <charset val="1"/>
    </font>
    <font>
      <sz val="9"/>
      <color rgb="FF969696"/>
      <name val="Calibri"/>
      <family val="2"/>
      <charset val="1"/>
    </font>
    <font>
      <b val="true"/>
      <sz val="12"/>
      <color rgb="FF960000"/>
      <name val="Calibri"/>
      <family val="2"/>
      <charset val="1"/>
    </font>
    <font>
      <sz val="18"/>
      <color rgb="FF0000FF"/>
      <name val="Calibri"/>
      <family val="2"/>
      <charset val="1"/>
    </font>
    <font>
      <u val="single"/>
      <sz val="11"/>
      <color rgb="FF0000FF"/>
      <name val="Calibri"/>
      <family val="0"/>
      <charset val="1"/>
    </font>
    <font>
      <sz val="11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sz val="11"/>
      <color rgb="FF003366"/>
      <name val="Calibri"/>
      <family val="2"/>
      <charset val="1"/>
    </font>
    <font>
      <sz val="11"/>
      <color rgb="FF969696"/>
      <name val="Calibri"/>
      <family val="2"/>
      <charset val="1"/>
    </font>
    <font>
      <sz val="8"/>
      <color rgb="FF000000"/>
      <name val="Calibri"/>
      <family val="2"/>
      <charset val="1"/>
    </font>
    <font>
      <sz val="10"/>
      <color rgb="FF3366FF"/>
      <name val="Calibri"/>
      <family val="2"/>
      <charset val="1"/>
    </font>
    <font>
      <sz val="8"/>
      <color rgb="FF969696"/>
      <name val="Calibri"/>
      <family val="2"/>
      <charset val="1"/>
    </font>
    <font>
      <b val="true"/>
      <sz val="12"/>
      <color rgb="FF800000"/>
      <name val="Calibri"/>
      <family val="2"/>
      <charset val="1"/>
    </font>
    <font>
      <sz val="12"/>
      <color rgb="FF003366"/>
      <name val="Calibri"/>
      <family val="2"/>
      <charset val="1"/>
    </font>
    <font>
      <sz val="10"/>
      <color rgb="FF003366"/>
      <name val="Calibri"/>
      <family val="2"/>
      <charset val="1"/>
    </font>
    <font>
      <sz val="8"/>
      <color rgb="FF960000"/>
      <name val="Calibri"/>
      <family val="2"/>
      <charset val="1"/>
    </font>
    <font>
      <b val="true"/>
      <sz val="8"/>
      <name val="Calibri"/>
      <family val="2"/>
      <charset val="1"/>
    </font>
    <font>
      <sz val="8"/>
      <color rgb="FF003366"/>
      <name val="Calibri"/>
      <family val="2"/>
      <charset val="1"/>
    </font>
    <font>
      <sz val="7"/>
      <color rgb="FF979797"/>
      <name val="Calibri"/>
      <family val="2"/>
      <charset val="1"/>
    </font>
    <font>
      <i val="true"/>
      <u val="single"/>
      <sz val="7"/>
      <color rgb="FF979797"/>
      <name val="Calibri"/>
      <family val="2"/>
      <charset val="1"/>
    </font>
    <font>
      <i val="true"/>
      <sz val="9"/>
      <color rgb="FF0000FF"/>
      <name val="Calibri"/>
      <family val="2"/>
      <charset val="1"/>
    </font>
    <font>
      <i val="true"/>
      <sz val="8"/>
      <color rgb="FF0000FF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10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10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0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1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2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2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79797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7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podminky.urs.cz/item/CS_URS_2021_01/997221559" TargetMode="External"/><Relationship Id="rId2" Type="http://schemas.openxmlformats.org/officeDocument/2006/relationships/hyperlink" Target="https://podminky.urs.cz/item/CS_URS_2021_01/721170975" TargetMode="External"/><Relationship Id="rId3" Type="http://schemas.openxmlformats.org/officeDocument/2006/relationships/hyperlink" Target="https://podminky.urs.cz/item/CS_URS_2021_01/721171905" TargetMode="External"/><Relationship Id="rId4" Type="http://schemas.openxmlformats.org/officeDocument/2006/relationships/hyperlink" Target="https://podminky.urs.cz/item/CS_URS_2021_01/721171915" TargetMode="External"/><Relationship Id="rId5" Type="http://schemas.openxmlformats.org/officeDocument/2006/relationships/hyperlink" Target="https://podminky.urs.cz/item/CS_URS_2021_01/721174025" TargetMode="External"/><Relationship Id="rId6" Type="http://schemas.openxmlformats.org/officeDocument/2006/relationships/hyperlink" Target="https://podminky.urs.cz/item/CS_URS_2021_01/722174023" TargetMode="External"/><Relationship Id="rId7" Type="http://schemas.openxmlformats.org/officeDocument/2006/relationships/hyperlink" Target="https://podminky.urs.cz/item/CS_URS_2021_01/722181231" TargetMode="External"/><Relationship Id="rId8" Type="http://schemas.openxmlformats.org/officeDocument/2006/relationships/hyperlink" Target="https://podminky.urs.cz/item/CS_URS_2021_01/722181232" TargetMode="External"/><Relationship Id="rId9" Type="http://schemas.openxmlformats.org/officeDocument/2006/relationships/hyperlink" Target="https://podminky.urs.cz/item/CS_URS_2021_01/722190901" TargetMode="External"/><Relationship Id="rId10" Type="http://schemas.openxmlformats.org/officeDocument/2006/relationships/hyperlink" Target="https://podminky.urs.cz/item/CS_URS_2021_01/722220161" TargetMode="External"/><Relationship Id="rId11" Type="http://schemas.openxmlformats.org/officeDocument/2006/relationships/hyperlink" Target="https://podminky.urs.cz/item/CS_URS_2021_01/723190107" TargetMode="External"/><Relationship Id="rId12" Type="http://schemas.openxmlformats.org/officeDocument/2006/relationships/hyperlink" Target="https://podminky.urs.cz/item/CS_URS_2021_01/723190251" TargetMode="External"/><Relationship Id="rId13" Type="http://schemas.openxmlformats.org/officeDocument/2006/relationships/hyperlink" Target="https://podminky.urs.cz/item/CS_URS_2021_01/723231162" TargetMode="External"/><Relationship Id="rId14" Type="http://schemas.openxmlformats.org/officeDocument/2006/relationships/hyperlink" Target="https://podminky.urs.cz/item/CS_URS_2021_01/723231164" TargetMode="External"/><Relationship Id="rId15" Type="http://schemas.openxmlformats.org/officeDocument/2006/relationships/hyperlink" Target="https://podminky.urs.cz/item/CS_URS_2021_01/725112022" TargetMode="External"/><Relationship Id="rId16" Type="http://schemas.openxmlformats.org/officeDocument/2006/relationships/hyperlink" Target="https://podminky.urs.cz/item/CS_URS_2021_01/726121001" TargetMode="External"/><Relationship Id="rId17" Type="http://schemas.openxmlformats.org/officeDocument/2006/relationships/hyperlink" Target="https://podminky.urs.cz/item/CS_URS_2021_01/733222103" TargetMode="External"/><Relationship Id="rId18" Type="http://schemas.openxmlformats.org/officeDocument/2006/relationships/hyperlink" Target="https://podminky.urs.cz/item/CS_URS_2021_01/735159210" TargetMode="External"/><Relationship Id="rId19" Type="http://schemas.openxmlformats.org/officeDocument/2006/relationships/hyperlink" Target="https://podminky.urs.cz/item/CS_URS_2021_01/735159220" TargetMode="External"/><Relationship Id="rId20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5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68"/>
    <col collapsed="false" customWidth="true" hidden="false" outlineLevel="0" max="3" min="3" style="1" width="4.16"/>
    <col collapsed="false" customWidth="true" hidden="false" outlineLevel="0" max="33" min="4" style="1" width="2.66"/>
    <col collapsed="false" customWidth="true" hidden="false" outlineLevel="0" max="34" min="34" style="1" width="3.34"/>
    <col collapsed="false" customWidth="true" hidden="false" outlineLevel="0" max="35" min="35" style="1" width="31.66"/>
    <col collapsed="false" customWidth="true" hidden="false" outlineLevel="0" max="37" min="36" style="1" width="2.5"/>
    <col collapsed="false" customWidth="true" hidden="false" outlineLevel="0" max="38" min="38" style="1" width="8.34"/>
    <col collapsed="false" customWidth="true" hidden="false" outlineLevel="0" max="39" min="39" style="1" width="3.34"/>
    <col collapsed="false" customWidth="true" hidden="false" outlineLevel="0" max="40" min="40" style="1" width="13.34"/>
    <col collapsed="false" customWidth="true" hidden="false" outlineLevel="0" max="41" min="41" style="1" width="7.5"/>
    <col collapsed="false" customWidth="true" hidden="false" outlineLevel="0" max="42" min="42" style="1" width="4.16"/>
    <col collapsed="false" customWidth="true" hidden="false" outlineLevel="0" max="43" min="43" style="1" width="15.66"/>
    <col collapsed="false" customWidth="true" hidden="false" outlineLevel="0" max="44" min="44" style="1" width="13.66"/>
    <col collapsed="false" customWidth="true" hidden="true" outlineLevel="0" max="47" min="45" style="1" width="25.83"/>
    <col collapsed="false" customWidth="true" hidden="true" outlineLevel="0" max="49" min="48" style="1" width="21.66"/>
    <col collapsed="false" customWidth="true" hidden="true" outlineLevel="0" max="51" min="50" style="1" width="25"/>
    <col collapsed="false" customWidth="true" hidden="true" outlineLevel="0" max="52" min="52" style="1" width="21.66"/>
    <col collapsed="false" customWidth="true" hidden="true" outlineLevel="0" max="53" min="53" style="1" width="19.15"/>
    <col collapsed="false" customWidth="true" hidden="true" outlineLevel="0" max="54" min="54" style="1" width="25"/>
    <col collapsed="false" customWidth="true" hidden="true" outlineLevel="0" max="55" min="55" style="1" width="21.66"/>
    <col collapsed="false" customWidth="true" hidden="true" outlineLevel="0" max="56" min="56" style="1" width="19.15"/>
    <col collapsed="false" customWidth="true" hidden="false" outlineLevel="0" max="57" min="57" style="1" width="66.5"/>
    <col collapsed="false" customWidth="false" hidden="false" outlineLevel="0" max="70" min="58" style="1" width="8.5"/>
    <col collapsed="false" customWidth="true" hidden="true" outlineLevel="0" max="91" min="71" style="1" width="9.34"/>
    <col collapsed="false" customWidth="false" hidden="false" outlineLevel="0" max="1024" min="92" style="1" width="8.5"/>
  </cols>
  <sheetData>
    <row r="1" customFormat="false" ht="12.8" hidden="false" customHeight="false" outlineLevel="0" collapsed="false">
      <c r="A1" s="2" t="s">
        <v>0</v>
      </c>
      <c r="AZ1" s="2" t="s">
        <v>1</v>
      </c>
      <c r="BA1" s="2" t="s">
        <v>2</v>
      </c>
      <c r="BB1" s="2"/>
      <c r="BT1" s="2" t="s">
        <v>3</v>
      </c>
      <c r="BU1" s="2" t="s">
        <v>3</v>
      </c>
      <c r="BV1" s="2" t="s">
        <v>4</v>
      </c>
    </row>
    <row r="2" customFormat="false" ht="36.95" hidden="false" customHeight="true" outlineLevel="0" collapsed="false">
      <c r="AR2" s="3" t="s">
        <v>5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S2" s="4" t="s">
        <v>6</v>
      </c>
      <c r="BT2" s="4" t="s">
        <v>7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6</v>
      </c>
      <c r="BT3" s="4" t="s">
        <v>8</v>
      </c>
    </row>
    <row r="4" customFormat="false" ht="24.95" hidden="false" customHeight="true" outlineLevel="0" collapsed="false">
      <c r="B4" s="7"/>
      <c r="D4" s="8" t="s">
        <v>9</v>
      </c>
      <c r="AR4" s="7"/>
      <c r="AS4" s="9" t="s">
        <v>10</v>
      </c>
      <c r="BE4" s="10" t="s">
        <v>11</v>
      </c>
      <c r="BS4" s="4" t="s">
        <v>12</v>
      </c>
    </row>
    <row r="5" customFormat="false" ht="12" hidden="false" customHeight="true" outlineLevel="0" collapsed="false">
      <c r="B5" s="7"/>
      <c r="D5" s="11" t="s">
        <v>13</v>
      </c>
      <c r="K5" s="12" t="s">
        <v>14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R5" s="7"/>
      <c r="BE5" s="13" t="s">
        <v>15</v>
      </c>
      <c r="BS5" s="4" t="s">
        <v>6</v>
      </c>
    </row>
    <row r="6" customFormat="false" ht="36.95" hidden="false" customHeight="true" outlineLevel="0" collapsed="false">
      <c r="B6" s="7"/>
      <c r="D6" s="14" t="s">
        <v>16</v>
      </c>
      <c r="K6" s="15" t="s">
        <v>17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R6" s="7"/>
      <c r="BE6" s="13"/>
      <c r="BS6" s="4" t="s">
        <v>6</v>
      </c>
    </row>
    <row r="7" customFormat="false" ht="12" hidden="false" customHeight="true" outlineLevel="0" collapsed="false">
      <c r="B7" s="7"/>
      <c r="D7" s="16" t="s">
        <v>18</v>
      </c>
      <c r="K7" s="17"/>
      <c r="AK7" s="16" t="s">
        <v>19</v>
      </c>
      <c r="AN7" s="17"/>
      <c r="AR7" s="7"/>
      <c r="BE7" s="13"/>
      <c r="BS7" s="4" t="s">
        <v>6</v>
      </c>
    </row>
    <row r="8" customFormat="false" ht="12" hidden="false" customHeight="true" outlineLevel="0" collapsed="false">
      <c r="B8" s="7"/>
      <c r="D8" s="16" t="s">
        <v>20</v>
      </c>
      <c r="K8" s="17" t="s">
        <v>21</v>
      </c>
      <c r="AK8" s="16" t="s">
        <v>22</v>
      </c>
      <c r="AN8" s="18" t="s">
        <v>23</v>
      </c>
      <c r="AR8" s="7"/>
      <c r="BE8" s="13"/>
      <c r="BS8" s="4" t="s">
        <v>6</v>
      </c>
    </row>
    <row r="9" customFormat="false" ht="14.4" hidden="false" customHeight="true" outlineLevel="0" collapsed="false">
      <c r="B9" s="7"/>
      <c r="AR9" s="7"/>
      <c r="BE9" s="13"/>
      <c r="BS9" s="4" t="s">
        <v>6</v>
      </c>
    </row>
    <row r="10" customFormat="false" ht="12" hidden="false" customHeight="true" outlineLevel="0" collapsed="false">
      <c r="B10" s="7"/>
      <c r="D10" s="16" t="s">
        <v>24</v>
      </c>
      <c r="AK10" s="16" t="s">
        <v>25</v>
      </c>
      <c r="AN10" s="17"/>
      <c r="AR10" s="7"/>
      <c r="BE10" s="13"/>
      <c r="BS10" s="4" t="s">
        <v>6</v>
      </c>
    </row>
    <row r="11" customFormat="false" ht="18.5" hidden="false" customHeight="true" outlineLevel="0" collapsed="false">
      <c r="B11" s="7"/>
      <c r="E11" s="17" t="s">
        <v>26</v>
      </c>
      <c r="AK11" s="16" t="s">
        <v>27</v>
      </c>
      <c r="AN11" s="17"/>
      <c r="AR11" s="7"/>
      <c r="BE11" s="13"/>
      <c r="BS11" s="4" t="s">
        <v>6</v>
      </c>
    </row>
    <row r="12" customFormat="false" ht="6.95" hidden="false" customHeight="true" outlineLevel="0" collapsed="false">
      <c r="B12" s="7"/>
      <c r="AR12" s="7"/>
      <c r="BE12" s="13"/>
      <c r="BS12" s="4" t="s">
        <v>6</v>
      </c>
    </row>
    <row r="13" customFormat="false" ht="12" hidden="false" customHeight="true" outlineLevel="0" collapsed="false">
      <c r="B13" s="7"/>
      <c r="D13" s="16" t="s">
        <v>28</v>
      </c>
      <c r="AK13" s="16" t="s">
        <v>25</v>
      </c>
      <c r="AN13" s="19" t="s">
        <v>29</v>
      </c>
      <c r="AR13" s="7"/>
      <c r="BE13" s="13"/>
      <c r="BS13" s="4" t="s">
        <v>6</v>
      </c>
    </row>
    <row r="14" customFormat="false" ht="12.8" hidden="false" customHeight="false" outlineLevel="0" collapsed="false">
      <c r="B14" s="7"/>
      <c r="E14" s="20" t="s">
        <v>29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6" t="s">
        <v>27</v>
      </c>
      <c r="AN14" s="19" t="s">
        <v>29</v>
      </c>
      <c r="AR14" s="7"/>
      <c r="BE14" s="13"/>
      <c r="BS14" s="4" t="s">
        <v>6</v>
      </c>
    </row>
    <row r="15" customFormat="false" ht="6.95" hidden="false" customHeight="true" outlineLevel="0" collapsed="false">
      <c r="B15" s="7"/>
      <c r="AR15" s="7"/>
      <c r="BE15" s="13"/>
      <c r="BS15" s="4" t="s">
        <v>3</v>
      </c>
    </row>
    <row r="16" customFormat="false" ht="12" hidden="false" customHeight="true" outlineLevel="0" collapsed="false">
      <c r="B16" s="7"/>
      <c r="D16" s="16" t="s">
        <v>30</v>
      </c>
      <c r="AK16" s="16" t="s">
        <v>25</v>
      </c>
      <c r="AN16" s="17"/>
      <c r="AR16" s="7"/>
      <c r="BE16" s="13"/>
      <c r="BS16" s="4" t="s">
        <v>3</v>
      </c>
    </row>
    <row r="17" customFormat="false" ht="18.5" hidden="false" customHeight="true" outlineLevel="0" collapsed="false">
      <c r="B17" s="7"/>
      <c r="E17" s="17" t="s">
        <v>21</v>
      </c>
      <c r="AK17" s="16" t="s">
        <v>27</v>
      </c>
      <c r="AN17" s="17"/>
      <c r="AR17" s="7"/>
      <c r="BE17" s="13"/>
      <c r="BS17" s="4" t="s">
        <v>31</v>
      </c>
    </row>
    <row r="18" customFormat="false" ht="6.95" hidden="false" customHeight="true" outlineLevel="0" collapsed="false">
      <c r="B18" s="7"/>
      <c r="AR18" s="7"/>
      <c r="BE18" s="13"/>
      <c r="BS18" s="4" t="s">
        <v>6</v>
      </c>
    </row>
    <row r="19" customFormat="false" ht="12" hidden="false" customHeight="true" outlineLevel="0" collapsed="false">
      <c r="B19" s="7"/>
      <c r="D19" s="16" t="s">
        <v>32</v>
      </c>
      <c r="AK19" s="16" t="s">
        <v>25</v>
      </c>
      <c r="AN19" s="17"/>
      <c r="AR19" s="7"/>
      <c r="BE19" s="13"/>
      <c r="BS19" s="4" t="s">
        <v>6</v>
      </c>
    </row>
    <row r="20" customFormat="false" ht="18.5" hidden="false" customHeight="true" outlineLevel="0" collapsed="false">
      <c r="B20" s="7"/>
      <c r="E20" s="17" t="s">
        <v>21</v>
      </c>
      <c r="AK20" s="16" t="s">
        <v>27</v>
      </c>
      <c r="AN20" s="17"/>
      <c r="AR20" s="7"/>
      <c r="BE20" s="13"/>
      <c r="BS20" s="4" t="s">
        <v>3</v>
      </c>
    </row>
    <row r="21" customFormat="false" ht="6.95" hidden="false" customHeight="true" outlineLevel="0" collapsed="false">
      <c r="B21" s="7"/>
      <c r="AR21" s="7"/>
      <c r="BE21" s="13"/>
    </row>
    <row r="22" customFormat="false" ht="12" hidden="false" customHeight="true" outlineLevel="0" collapsed="false">
      <c r="B22" s="7"/>
      <c r="D22" s="16" t="s">
        <v>33</v>
      </c>
      <c r="AR22" s="7"/>
      <c r="BE22" s="13"/>
    </row>
    <row r="23" customFormat="false" ht="47.25" hidden="false" customHeight="true" outlineLevel="0" collapsed="false">
      <c r="B23" s="7"/>
      <c r="E23" s="21" t="s">
        <v>34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R23" s="7"/>
      <c r="BE23" s="13"/>
    </row>
    <row r="24" customFormat="false" ht="6.95" hidden="false" customHeight="true" outlineLevel="0" collapsed="false">
      <c r="B24" s="7"/>
      <c r="AR24" s="7"/>
      <c r="BE24" s="13"/>
    </row>
    <row r="25" customFormat="false" ht="6.95" hidden="false" customHeight="true" outlineLevel="0" collapsed="false">
      <c r="B25" s="7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7"/>
      <c r="BE25" s="13"/>
    </row>
    <row r="26" s="23" customFormat="true" ht="25.9" hidden="false" customHeight="true" outlineLevel="0" collapsed="false">
      <c r="B26" s="24"/>
      <c r="D26" s="25" t="s">
        <v>35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7" t="n">
        <f aca="false">ROUND(AG54,2)</f>
        <v>0</v>
      </c>
      <c r="AL26" s="27"/>
      <c r="AM26" s="27"/>
      <c r="AN26" s="27"/>
      <c r="AO26" s="27"/>
      <c r="AR26" s="24"/>
      <c r="BE26" s="13"/>
    </row>
    <row r="27" s="23" customFormat="true" ht="6.95" hidden="false" customHeight="true" outlineLevel="0" collapsed="false">
      <c r="B27" s="24"/>
      <c r="AR27" s="24"/>
      <c r="BE27" s="13"/>
    </row>
    <row r="28" s="23" customFormat="true" ht="12.8" hidden="false" customHeight="false" outlineLevel="0" collapsed="false">
      <c r="B28" s="24"/>
      <c r="L28" s="28" t="s">
        <v>36</v>
      </c>
      <c r="M28" s="28"/>
      <c r="N28" s="28"/>
      <c r="O28" s="28"/>
      <c r="P28" s="28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K28" s="28" t="s">
        <v>38</v>
      </c>
      <c r="AL28" s="28"/>
      <c r="AM28" s="28"/>
      <c r="AN28" s="28"/>
      <c r="AO28" s="28"/>
      <c r="AR28" s="24"/>
      <c r="BE28" s="13"/>
    </row>
    <row r="29" s="29" customFormat="true" ht="14.4" hidden="false" customHeight="true" outlineLevel="0" collapsed="false">
      <c r="B29" s="30"/>
      <c r="D29" s="16" t="s">
        <v>39</v>
      </c>
      <c r="F29" s="16" t="s">
        <v>40</v>
      </c>
      <c r="L29" s="31" t="n">
        <v>0.21</v>
      </c>
      <c r="M29" s="31"/>
      <c r="N29" s="31"/>
      <c r="O29" s="31"/>
      <c r="P29" s="31"/>
      <c r="W29" s="32" t="n">
        <f aca="false">ROUND(AZ54,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ROUND(AV54, 2)</f>
        <v>0</v>
      </c>
      <c r="AL29" s="32"/>
      <c r="AM29" s="32"/>
      <c r="AN29" s="32"/>
      <c r="AO29" s="32"/>
      <c r="AR29" s="30"/>
      <c r="BE29" s="13"/>
    </row>
    <row r="30" s="29" customFormat="true" ht="14.4" hidden="false" customHeight="true" outlineLevel="0" collapsed="false">
      <c r="B30" s="30"/>
      <c r="F30" s="16" t="s">
        <v>41</v>
      </c>
      <c r="L30" s="31" t="n">
        <v>0.15</v>
      </c>
      <c r="M30" s="31"/>
      <c r="N30" s="31"/>
      <c r="O30" s="31"/>
      <c r="P30" s="31"/>
      <c r="W30" s="32" t="n">
        <f aca="false">ROUND(BA54,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ROUND(AW54, 2)</f>
        <v>0</v>
      </c>
      <c r="AL30" s="32"/>
      <c r="AM30" s="32"/>
      <c r="AN30" s="32"/>
      <c r="AO30" s="32"/>
      <c r="AR30" s="30"/>
      <c r="BE30" s="13"/>
    </row>
    <row r="31" s="29" customFormat="true" ht="14.4" hidden="true" customHeight="true" outlineLevel="0" collapsed="false">
      <c r="B31" s="30"/>
      <c r="F31" s="16" t="s">
        <v>42</v>
      </c>
      <c r="L31" s="31" t="n">
        <v>0.21</v>
      </c>
      <c r="M31" s="31"/>
      <c r="N31" s="31"/>
      <c r="O31" s="31"/>
      <c r="P31" s="31"/>
      <c r="W31" s="32" t="n">
        <f aca="false">ROUND(BB54,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3"/>
    </row>
    <row r="32" s="29" customFormat="true" ht="14.4" hidden="true" customHeight="true" outlineLevel="0" collapsed="false">
      <c r="B32" s="30"/>
      <c r="F32" s="16" t="s">
        <v>43</v>
      </c>
      <c r="L32" s="31" t="n">
        <v>0.15</v>
      </c>
      <c r="M32" s="31"/>
      <c r="N32" s="31"/>
      <c r="O32" s="31"/>
      <c r="P32" s="31"/>
      <c r="W32" s="32" t="n">
        <f aca="false">ROUND(BC54,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3"/>
    </row>
    <row r="33" s="29" customFormat="true" ht="14.4" hidden="true" customHeight="true" outlineLevel="0" collapsed="false">
      <c r="B33" s="30"/>
      <c r="F33" s="16" t="s">
        <v>44</v>
      </c>
      <c r="L33" s="31" t="n">
        <v>0</v>
      </c>
      <c r="M33" s="31"/>
      <c r="N33" s="31"/>
      <c r="O33" s="31"/>
      <c r="P33" s="31"/>
      <c r="W33" s="32" t="n">
        <f aca="false">ROUND(BD54,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</row>
    <row r="34" s="23" customFormat="true" ht="6.95" hidden="false" customHeight="true" outlineLevel="0" collapsed="false">
      <c r="B34" s="24"/>
      <c r="AR34" s="24"/>
    </row>
    <row r="35" s="23" customFormat="true" ht="25.9" hidden="false" customHeight="true" outlineLevel="0" collapsed="false">
      <c r="B35" s="24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4"/>
    </row>
    <row r="36" s="23" customFormat="true" ht="6.95" hidden="false" customHeight="true" outlineLevel="0" collapsed="false">
      <c r="B36" s="24"/>
      <c r="AR36" s="24"/>
    </row>
    <row r="37" s="23" customFormat="true" ht="6.95" hidden="false" customHeight="true" outlineLevel="0" collapsed="false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24"/>
    </row>
    <row r="41" s="23" customFormat="true" ht="6.95" hidden="false" customHeight="true" outlineLevel="0" collapsed="false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24"/>
    </row>
    <row r="42" s="23" customFormat="true" ht="24.95" hidden="false" customHeight="true" outlineLevel="0" collapsed="false">
      <c r="B42" s="24"/>
      <c r="C42" s="8" t="s">
        <v>48</v>
      </c>
      <c r="AR42" s="24"/>
    </row>
    <row r="43" s="23" customFormat="true" ht="6.95" hidden="false" customHeight="true" outlineLevel="0" collapsed="false">
      <c r="B43" s="24"/>
      <c r="AR43" s="24"/>
    </row>
    <row r="44" s="43" customFormat="true" ht="12" hidden="false" customHeight="true" outlineLevel="0" collapsed="false">
      <c r="B44" s="44"/>
      <c r="C44" s="16" t="s">
        <v>13</v>
      </c>
      <c r="L44" s="43" t="str">
        <f aca="false">K5</f>
        <v>11312021037_c_VZ</v>
      </c>
      <c r="AR44" s="44"/>
    </row>
    <row r="45" s="45" customFormat="true" ht="36.95" hidden="false" customHeight="true" outlineLevel="0" collapsed="false">
      <c r="B45" s="46"/>
      <c r="C45" s="47" t="s">
        <v>16</v>
      </c>
      <c r="L45" s="48" t="str">
        <f aca="false">K6</f>
        <v>Rekonstrukce bytu 1+1</v>
      </c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R45" s="46"/>
    </row>
    <row r="46" s="23" customFormat="true" ht="6.95" hidden="false" customHeight="true" outlineLevel="0" collapsed="false">
      <c r="B46" s="24"/>
      <c r="AR46" s="24"/>
    </row>
    <row r="47" s="23" customFormat="true" ht="12" hidden="false" customHeight="true" outlineLevel="0" collapsed="false">
      <c r="B47" s="24"/>
      <c r="C47" s="16" t="s">
        <v>20</v>
      </c>
      <c r="L47" s="49" t="str">
        <f aca="false">IF(K8="","",K8)</f>
        <v> </v>
      </c>
      <c r="AI47" s="16" t="s">
        <v>22</v>
      </c>
      <c r="AM47" s="50" t="str">
        <f aca="false">IF(AN8= "","",AN8)</f>
        <v>23.8.2021</v>
      </c>
      <c r="AN47" s="50"/>
      <c r="AR47" s="24"/>
    </row>
    <row r="48" s="23" customFormat="true" ht="6.95" hidden="false" customHeight="true" outlineLevel="0" collapsed="false">
      <c r="B48" s="24"/>
      <c r="AR48" s="24"/>
    </row>
    <row r="49" s="23" customFormat="true" ht="15.15" hidden="false" customHeight="true" outlineLevel="0" collapsed="false">
      <c r="B49" s="24"/>
      <c r="C49" s="16" t="s">
        <v>24</v>
      </c>
      <c r="L49" s="43" t="str">
        <f aca="false">IF(E11= "","",E11)</f>
        <v>Město Habartov</v>
      </c>
      <c r="AI49" s="16" t="s">
        <v>30</v>
      </c>
      <c r="AM49" s="51" t="str">
        <f aca="false">IF(E17="","",E17)</f>
        <v> </v>
      </c>
      <c r="AN49" s="51"/>
      <c r="AO49" s="51"/>
      <c r="AP49" s="51"/>
      <c r="AR49" s="24"/>
      <c r="AS49" s="52" t="s">
        <v>49</v>
      </c>
      <c r="AT49" s="52"/>
      <c r="AU49" s="53"/>
      <c r="AV49" s="53"/>
      <c r="AW49" s="53"/>
      <c r="AX49" s="53"/>
      <c r="AY49" s="53"/>
      <c r="AZ49" s="53"/>
      <c r="BA49" s="53"/>
      <c r="BB49" s="53"/>
      <c r="BC49" s="53"/>
      <c r="BD49" s="54"/>
    </row>
    <row r="50" s="23" customFormat="true" ht="15.15" hidden="false" customHeight="true" outlineLevel="0" collapsed="false">
      <c r="B50" s="24"/>
      <c r="C50" s="16" t="s">
        <v>28</v>
      </c>
      <c r="L50" s="43" t="str">
        <f aca="false">IF(E14= "Vyplň údaj","",E14)</f>
        <v/>
      </c>
      <c r="AI50" s="16" t="s">
        <v>32</v>
      </c>
      <c r="AM50" s="51" t="str">
        <f aca="false">IF(E20="","",E20)</f>
        <v> </v>
      </c>
      <c r="AN50" s="51"/>
      <c r="AO50" s="51"/>
      <c r="AP50" s="51"/>
      <c r="AR50" s="24"/>
      <c r="AS50" s="52"/>
      <c r="AT50" s="52"/>
      <c r="AU50" s="55"/>
      <c r="AV50" s="55"/>
      <c r="AW50" s="55"/>
      <c r="AX50" s="55"/>
      <c r="AY50" s="55"/>
      <c r="AZ50" s="55"/>
      <c r="BA50" s="55"/>
      <c r="BB50" s="55"/>
      <c r="BC50" s="55"/>
      <c r="BD50" s="56"/>
    </row>
    <row r="51" s="23" customFormat="true" ht="10.8" hidden="false" customHeight="true" outlineLevel="0" collapsed="false">
      <c r="B51" s="24"/>
      <c r="AR51" s="24"/>
      <c r="AS51" s="52"/>
      <c r="AT51" s="52"/>
      <c r="AU51" s="55"/>
      <c r="AV51" s="55"/>
      <c r="AW51" s="55"/>
      <c r="AX51" s="55"/>
      <c r="AY51" s="55"/>
      <c r="AZ51" s="55"/>
      <c r="BA51" s="55"/>
      <c r="BB51" s="55"/>
      <c r="BC51" s="55"/>
      <c r="BD51" s="56"/>
    </row>
    <row r="52" s="23" customFormat="true" ht="29.3" hidden="false" customHeight="true" outlineLevel="0" collapsed="false">
      <c r="B52" s="24"/>
      <c r="C52" s="57" t="s">
        <v>50</v>
      </c>
      <c r="D52" s="57"/>
      <c r="E52" s="57"/>
      <c r="F52" s="57"/>
      <c r="G52" s="57"/>
      <c r="H52" s="58"/>
      <c r="I52" s="59" t="s">
        <v>51</v>
      </c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60" t="s">
        <v>52</v>
      </c>
      <c r="AH52" s="60"/>
      <c r="AI52" s="60"/>
      <c r="AJ52" s="60"/>
      <c r="AK52" s="60"/>
      <c r="AL52" s="60"/>
      <c r="AM52" s="60"/>
      <c r="AN52" s="59" t="s">
        <v>53</v>
      </c>
      <c r="AO52" s="59"/>
      <c r="AP52" s="59"/>
      <c r="AQ52" s="61" t="s">
        <v>54</v>
      </c>
      <c r="AR52" s="24"/>
      <c r="AS52" s="62" t="s">
        <v>55</v>
      </c>
      <c r="AT52" s="63" t="s">
        <v>56</v>
      </c>
      <c r="AU52" s="63" t="s">
        <v>57</v>
      </c>
      <c r="AV52" s="63" t="s">
        <v>58</v>
      </c>
      <c r="AW52" s="63" t="s">
        <v>59</v>
      </c>
      <c r="AX52" s="63" t="s">
        <v>60</v>
      </c>
      <c r="AY52" s="63" t="s">
        <v>61</v>
      </c>
      <c r="AZ52" s="63" t="s">
        <v>62</v>
      </c>
      <c r="BA52" s="63" t="s">
        <v>63</v>
      </c>
      <c r="BB52" s="63" t="s">
        <v>64</v>
      </c>
      <c r="BC52" s="63" t="s">
        <v>65</v>
      </c>
      <c r="BD52" s="64" t="s">
        <v>66</v>
      </c>
    </row>
    <row r="53" s="23" customFormat="true" ht="10.8" hidden="false" customHeight="true" outlineLevel="0" collapsed="false">
      <c r="B53" s="24"/>
      <c r="AR53" s="24"/>
      <c r="AS53" s="65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4"/>
    </row>
    <row r="54" s="66" customFormat="true" ht="32.4" hidden="false" customHeight="true" outlineLevel="0" collapsed="false">
      <c r="B54" s="67"/>
      <c r="C54" s="68" t="s">
        <v>67</v>
      </c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70" t="n">
        <f aca="false">ROUND(AG55,2)</f>
        <v>0</v>
      </c>
      <c r="AH54" s="70"/>
      <c r="AI54" s="70"/>
      <c r="AJ54" s="70"/>
      <c r="AK54" s="70"/>
      <c r="AL54" s="70"/>
      <c r="AM54" s="70"/>
      <c r="AN54" s="71" t="n">
        <f aca="false">SUM(AG54,AT54)</f>
        <v>0</v>
      </c>
      <c r="AO54" s="71"/>
      <c r="AP54" s="71"/>
      <c r="AQ54" s="72"/>
      <c r="AR54" s="67"/>
      <c r="AS54" s="73" t="n">
        <f aca="false">ROUND(AS55,2)</f>
        <v>0</v>
      </c>
      <c r="AT54" s="74" t="n">
        <f aca="false">ROUND(SUM(AV54:AW54),2)</f>
        <v>0</v>
      </c>
      <c r="AU54" s="75" t="n">
        <f aca="false">ROUND(AU55,5)</f>
        <v>0</v>
      </c>
      <c r="AV54" s="74" t="n">
        <f aca="false">ROUND(AZ54*L29,2)</f>
        <v>0</v>
      </c>
      <c r="AW54" s="74" t="n">
        <f aca="false">ROUND(BA54*L30,2)</f>
        <v>0</v>
      </c>
      <c r="AX54" s="74" t="n">
        <f aca="false">ROUND(BB54*L29,2)</f>
        <v>0</v>
      </c>
      <c r="AY54" s="74" t="n">
        <f aca="false">ROUND(BC54*L30,2)</f>
        <v>0</v>
      </c>
      <c r="AZ54" s="74" t="n">
        <f aca="false">ROUND(AZ55,2)</f>
        <v>0</v>
      </c>
      <c r="BA54" s="74" t="n">
        <f aca="false">ROUND(BA55,2)</f>
        <v>0</v>
      </c>
      <c r="BB54" s="74" t="n">
        <f aca="false">ROUND(BB55,2)</f>
        <v>0</v>
      </c>
      <c r="BC54" s="74" t="n">
        <f aca="false">ROUND(BC55,2)</f>
        <v>0</v>
      </c>
      <c r="BD54" s="76" t="n">
        <f aca="false">ROUND(BD55,2)</f>
        <v>0</v>
      </c>
      <c r="BS54" s="77" t="s">
        <v>68</v>
      </c>
      <c r="BT54" s="77" t="s">
        <v>69</v>
      </c>
      <c r="BV54" s="77" t="s">
        <v>70</v>
      </c>
      <c r="BW54" s="77" t="s">
        <v>4</v>
      </c>
      <c r="BX54" s="77" t="s">
        <v>71</v>
      </c>
      <c r="CL54" s="77"/>
    </row>
    <row r="55" s="89" customFormat="true" ht="37.5" hidden="false" customHeight="true" outlineLevel="0" collapsed="false">
      <c r="A55" s="78" t="s">
        <v>72</v>
      </c>
      <c r="B55" s="79"/>
      <c r="C55" s="80"/>
      <c r="D55" s="81" t="s">
        <v>14</v>
      </c>
      <c r="E55" s="81"/>
      <c r="F55" s="81"/>
      <c r="G55" s="81"/>
      <c r="H55" s="81"/>
      <c r="I55" s="82"/>
      <c r="J55" s="81" t="s">
        <v>17</v>
      </c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3" t="n">
        <f aca="false">'11312021037_c_VZ - Rekons...'!J28</f>
        <v>0</v>
      </c>
      <c r="AH55" s="83"/>
      <c r="AI55" s="83"/>
      <c r="AJ55" s="83"/>
      <c r="AK55" s="83"/>
      <c r="AL55" s="83"/>
      <c r="AM55" s="83"/>
      <c r="AN55" s="83" t="n">
        <f aca="false">SUM(AG55,AT55)</f>
        <v>0</v>
      </c>
      <c r="AO55" s="83"/>
      <c r="AP55" s="83"/>
      <c r="AQ55" s="84" t="s">
        <v>73</v>
      </c>
      <c r="AR55" s="79"/>
      <c r="AS55" s="85" t="n">
        <v>0</v>
      </c>
      <c r="AT55" s="86" t="n">
        <f aca="false">ROUND(SUM(AV55:AW55),2)</f>
        <v>0</v>
      </c>
      <c r="AU55" s="87" t="n">
        <f aca="false">'11312021037_c_VZ - Rekons...'!P96</f>
        <v>0</v>
      </c>
      <c r="AV55" s="86" t="n">
        <f aca="false">'11312021037_c_VZ - Rekons...'!J31</f>
        <v>0</v>
      </c>
      <c r="AW55" s="86" t="n">
        <f aca="false">'11312021037_c_VZ - Rekons...'!J32</f>
        <v>0</v>
      </c>
      <c r="AX55" s="86" t="n">
        <f aca="false">'11312021037_c_VZ - Rekons...'!J33</f>
        <v>0</v>
      </c>
      <c r="AY55" s="86" t="n">
        <f aca="false">'11312021037_c_VZ - Rekons...'!J34</f>
        <v>0</v>
      </c>
      <c r="AZ55" s="86" t="n">
        <f aca="false">'11312021037_c_VZ - Rekons...'!F31</f>
        <v>0</v>
      </c>
      <c r="BA55" s="86" t="n">
        <f aca="false">'11312021037_c_VZ - Rekons...'!F32</f>
        <v>0</v>
      </c>
      <c r="BB55" s="86" t="n">
        <f aca="false">'11312021037_c_VZ - Rekons...'!F33</f>
        <v>0</v>
      </c>
      <c r="BC55" s="86" t="n">
        <f aca="false">'11312021037_c_VZ - Rekons...'!F34</f>
        <v>0</v>
      </c>
      <c r="BD55" s="88" t="n">
        <f aca="false">'11312021037_c_VZ - Rekons...'!F35</f>
        <v>0</v>
      </c>
      <c r="BT55" s="90" t="s">
        <v>74</v>
      </c>
      <c r="BU55" s="90" t="s">
        <v>75</v>
      </c>
      <c r="BV55" s="90" t="s">
        <v>70</v>
      </c>
      <c r="BW55" s="90" t="s">
        <v>4</v>
      </c>
      <c r="BX55" s="90" t="s">
        <v>71</v>
      </c>
      <c r="CL55" s="90"/>
    </row>
    <row r="56" s="23" customFormat="true" ht="30" hidden="false" customHeight="true" outlineLevel="0" collapsed="false">
      <c r="B56" s="24"/>
      <c r="AR56" s="24"/>
    </row>
    <row r="57" s="23" customFormat="true" ht="6.95" hidden="false" customHeight="true" outlineLevel="0" collapsed="false"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24"/>
    </row>
  </sheetData>
  <mergeCells count="42">
    <mergeCell ref="AR2:BE2"/>
    <mergeCell ref="K5:AO5"/>
    <mergeCell ref="BE5:BE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G54:AM54"/>
    <mergeCell ref="AN54:AP54"/>
    <mergeCell ref="D55:H55"/>
    <mergeCell ref="J55:AF55"/>
    <mergeCell ref="AG55:AM55"/>
    <mergeCell ref="AN55:AP55"/>
  </mergeCells>
  <hyperlinks>
    <hyperlink ref="A55" location="'11312021037_c_VZ - Rekons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BM274"/>
  <sheetViews>
    <sheetView showFormulas="false" showGridLines="false" showRowColHeaders="true" showZeros="true" rightToLeft="false" tabSelected="true" showOutlineSymbols="true" defaultGridColor="true" view="normal" topLeftCell="A253" colorId="64" zoomScale="100" zoomScaleNormal="100" zoomScalePageLayoutView="100" workbookViewId="0">
      <selection pane="topLeft" activeCell="K270" activeCellId="0" sqref="K270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17"/>
    <col collapsed="false" customWidth="true" hidden="false" outlineLevel="0" max="3" min="3" style="1" width="4.16"/>
    <col collapsed="false" customWidth="true" hidden="false" outlineLevel="0" max="4" min="4" style="1" width="4.34"/>
    <col collapsed="false" customWidth="true" hidden="false" outlineLevel="0" max="5" min="5" style="1" width="17.15"/>
    <col collapsed="false" customWidth="true" hidden="false" outlineLevel="0" max="6" min="6" style="1" width="100.83"/>
    <col collapsed="false" customWidth="true" hidden="false" outlineLevel="0" max="7" min="7" style="1" width="7.5"/>
    <col collapsed="false" customWidth="true" hidden="false" outlineLevel="0" max="8" min="8" style="1" width="14"/>
    <col collapsed="false" customWidth="true" hidden="false" outlineLevel="0" max="9" min="9" style="1" width="15.83"/>
    <col collapsed="false" customWidth="true" hidden="false" outlineLevel="0" max="11" min="10" style="1" width="22.34"/>
    <col collapsed="false" customWidth="true" hidden="false" outlineLevel="0" max="12" min="12" style="1" width="9.34"/>
    <col collapsed="false" customWidth="true" hidden="true" outlineLevel="0" max="13" min="13" style="1" width="10.83"/>
    <col collapsed="false" customWidth="true" hidden="true" outlineLevel="0" max="14" min="14" style="1" width="9.34"/>
    <col collapsed="false" customWidth="true" hidden="true" outlineLevel="0" max="20" min="15" style="1" width="14.16"/>
    <col collapsed="false" customWidth="true" hidden="true" outlineLevel="0" max="21" min="21" style="1" width="16.34"/>
    <col collapsed="false" customWidth="true" hidden="false" outlineLevel="0" max="22" min="22" style="1" width="12.34"/>
    <col collapsed="false" customWidth="true" hidden="false" outlineLevel="0" max="23" min="23" style="1" width="16.34"/>
    <col collapsed="false" customWidth="true" hidden="false" outlineLevel="0" max="24" min="24" style="1" width="12.34"/>
    <col collapsed="false" customWidth="true" hidden="false" outlineLevel="0" max="25" min="25" style="1" width="15"/>
    <col collapsed="false" customWidth="true" hidden="false" outlineLevel="0" max="26" min="26" style="1" width="11"/>
    <col collapsed="false" customWidth="true" hidden="false" outlineLevel="0" max="27" min="27" style="1" width="15"/>
    <col collapsed="false" customWidth="true" hidden="false" outlineLevel="0" max="28" min="28" style="1" width="16.34"/>
    <col collapsed="false" customWidth="true" hidden="false" outlineLevel="0" max="29" min="29" style="1" width="11"/>
    <col collapsed="false" customWidth="true" hidden="false" outlineLevel="0" max="30" min="30" style="1" width="15"/>
    <col collapsed="false" customWidth="true" hidden="false" outlineLevel="0" max="31" min="31" style="1" width="16.34"/>
    <col collapsed="false" customWidth="false" hidden="false" outlineLevel="0" max="43" min="32" style="1" width="8.5"/>
    <col collapsed="false" customWidth="true" hidden="true" outlineLevel="0" max="65" min="44" style="1" width="9.34"/>
    <col collapsed="false" customWidth="false" hidden="false" outlineLevel="0" max="1024" min="66" style="1" width="8.5"/>
  </cols>
  <sheetData>
    <row r="2" customFormat="false" ht="36.95" hidden="false" customHeight="true" outlineLevel="0" collapsed="false">
      <c r="L2" s="3" t="s">
        <v>5</v>
      </c>
      <c r="M2" s="3"/>
      <c r="N2" s="3"/>
      <c r="O2" s="3"/>
      <c r="P2" s="3"/>
      <c r="Q2" s="3"/>
      <c r="R2" s="3"/>
      <c r="S2" s="3"/>
      <c r="T2" s="3"/>
      <c r="U2" s="3"/>
      <c r="V2" s="3"/>
      <c r="AT2" s="4" t="s">
        <v>4</v>
      </c>
      <c r="AZ2" s="91" t="s">
        <v>76</v>
      </c>
      <c r="BA2" s="91" t="s">
        <v>77</v>
      </c>
      <c r="BB2" s="91" t="s">
        <v>78</v>
      </c>
      <c r="BC2" s="91" t="s">
        <v>79</v>
      </c>
      <c r="BD2" s="91" t="s">
        <v>80</v>
      </c>
    </row>
    <row r="3" customFormat="false" ht="6.95" hidden="tru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74</v>
      </c>
      <c r="AZ3" s="91" t="s">
        <v>81</v>
      </c>
      <c r="BA3" s="91" t="s">
        <v>82</v>
      </c>
      <c r="BB3" s="91" t="s">
        <v>78</v>
      </c>
      <c r="BC3" s="91" t="s">
        <v>83</v>
      </c>
      <c r="BD3" s="91" t="s">
        <v>80</v>
      </c>
    </row>
    <row r="4" customFormat="false" ht="24.95" hidden="true" customHeight="true" outlineLevel="0" collapsed="false">
      <c r="B4" s="7"/>
      <c r="D4" s="8" t="s">
        <v>84</v>
      </c>
      <c r="L4" s="7"/>
      <c r="M4" s="92" t="s">
        <v>10</v>
      </c>
      <c r="AT4" s="4" t="s">
        <v>3</v>
      </c>
      <c r="AZ4" s="91" t="s">
        <v>85</v>
      </c>
      <c r="BA4" s="91" t="s">
        <v>86</v>
      </c>
      <c r="BB4" s="91"/>
      <c r="BC4" s="91" t="s">
        <v>87</v>
      </c>
      <c r="BD4" s="91" t="s">
        <v>80</v>
      </c>
    </row>
    <row r="5" customFormat="false" ht="6.95" hidden="true" customHeight="true" outlineLevel="0" collapsed="false">
      <c r="B5" s="7"/>
      <c r="L5" s="7"/>
      <c r="AZ5" s="91" t="s">
        <v>86</v>
      </c>
      <c r="BA5" s="91" t="s">
        <v>88</v>
      </c>
      <c r="BB5" s="91" t="s">
        <v>78</v>
      </c>
      <c r="BC5" s="91" t="s">
        <v>89</v>
      </c>
      <c r="BD5" s="91" t="s">
        <v>80</v>
      </c>
    </row>
    <row r="6" s="23" customFormat="true" ht="12" hidden="true" customHeight="true" outlineLevel="0" collapsed="false">
      <c r="B6" s="24"/>
      <c r="D6" s="16" t="s">
        <v>16</v>
      </c>
      <c r="L6" s="24"/>
      <c r="AZ6" s="91" t="s">
        <v>90</v>
      </c>
      <c r="BA6" s="91" t="s">
        <v>90</v>
      </c>
      <c r="BB6" s="91"/>
      <c r="BC6" s="91" t="s">
        <v>91</v>
      </c>
      <c r="BD6" s="91" t="s">
        <v>80</v>
      </c>
    </row>
    <row r="7" s="23" customFormat="true" ht="16.5" hidden="true" customHeight="true" outlineLevel="0" collapsed="false">
      <c r="B7" s="24"/>
      <c r="E7" s="93" t="s">
        <v>17</v>
      </c>
      <c r="F7" s="93"/>
      <c r="G7" s="93"/>
      <c r="H7" s="93"/>
      <c r="L7" s="24"/>
      <c r="AZ7" s="91" t="s">
        <v>92</v>
      </c>
      <c r="BA7" s="91" t="s">
        <v>93</v>
      </c>
      <c r="BB7" s="91" t="s">
        <v>78</v>
      </c>
      <c r="BC7" s="91" t="s">
        <v>94</v>
      </c>
      <c r="BD7" s="91" t="s">
        <v>80</v>
      </c>
    </row>
    <row r="8" s="23" customFormat="true" ht="12.8" hidden="true" customHeight="false" outlineLevel="0" collapsed="false">
      <c r="B8" s="24"/>
      <c r="L8" s="24"/>
      <c r="AZ8" s="91" t="s">
        <v>95</v>
      </c>
      <c r="BA8" s="91" t="s">
        <v>96</v>
      </c>
      <c r="BB8" s="91"/>
      <c r="BC8" s="91" t="s">
        <v>97</v>
      </c>
      <c r="BD8" s="91" t="s">
        <v>80</v>
      </c>
    </row>
    <row r="9" s="23" customFormat="true" ht="12" hidden="true" customHeight="true" outlineLevel="0" collapsed="false">
      <c r="B9" s="24"/>
      <c r="D9" s="16" t="s">
        <v>18</v>
      </c>
      <c r="F9" s="17"/>
      <c r="I9" s="16" t="s">
        <v>19</v>
      </c>
      <c r="J9" s="17"/>
      <c r="L9" s="24"/>
      <c r="AZ9" s="91" t="s">
        <v>96</v>
      </c>
      <c r="BA9" s="91" t="s">
        <v>98</v>
      </c>
      <c r="BB9" s="91" t="s">
        <v>78</v>
      </c>
      <c r="BC9" s="91" t="s">
        <v>99</v>
      </c>
      <c r="BD9" s="91" t="s">
        <v>80</v>
      </c>
    </row>
    <row r="10" s="23" customFormat="true" ht="12" hidden="true" customHeight="true" outlineLevel="0" collapsed="false">
      <c r="B10" s="24"/>
      <c r="D10" s="16" t="s">
        <v>20</v>
      </c>
      <c r="F10" s="17" t="s">
        <v>21</v>
      </c>
      <c r="I10" s="16" t="s">
        <v>22</v>
      </c>
      <c r="J10" s="94" t="str">
        <f aca="false">'Rekapitulace stavby'!AN8</f>
        <v>23.8.2021</v>
      </c>
      <c r="L10" s="24"/>
    </row>
    <row r="11" s="23" customFormat="true" ht="10.8" hidden="true" customHeight="true" outlineLevel="0" collapsed="false">
      <c r="B11" s="24"/>
      <c r="L11" s="24"/>
    </row>
    <row r="12" s="23" customFormat="true" ht="12" hidden="true" customHeight="true" outlineLevel="0" collapsed="false">
      <c r="B12" s="24"/>
      <c r="D12" s="16" t="s">
        <v>24</v>
      </c>
      <c r="I12" s="16" t="s">
        <v>25</v>
      </c>
      <c r="J12" s="17"/>
      <c r="L12" s="24"/>
    </row>
    <row r="13" s="23" customFormat="true" ht="18" hidden="true" customHeight="true" outlineLevel="0" collapsed="false">
      <c r="B13" s="24"/>
      <c r="E13" s="17" t="s">
        <v>26</v>
      </c>
      <c r="I13" s="16" t="s">
        <v>27</v>
      </c>
      <c r="J13" s="17"/>
      <c r="L13" s="24"/>
    </row>
    <row r="14" s="23" customFormat="true" ht="6.95" hidden="true" customHeight="true" outlineLevel="0" collapsed="false">
      <c r="B14" s="24"/>
      <c r="L14" s="24"/>
    </row>
    <row r="15" s="23" customFormat="true" ht="12" hidden="true" customHeight="true" outlineLevel="0" collapsed="false">
      <c r="B15" s="24"/>
      <c r="D15" s="16" t="s">
        <v>28</v>
      </c>
      <c r="I15" s="16" t="s">
        <v>25</v>
      </c>
      <c r="J15" s="18" t="str">
        <f aca="false">'Rekapitulace stavby'!AN13</f>
        <v>Vyplň údaj</v>
      </c>
      <c r="L15" s="24"/>
    </row>
    <row r="16" s="23" customFormat="true" ht="18" hidden="true" customHeight="true" outlineLevel="0" collapsed="false">
      <c r="B16" s="24"/>
      <c r="E16" s="95" t="str">
        <f aca="false">'Rekapitulace stavby'!E14</f>
        <v>Vyplň údaj</v>
      </c>
      <c r="F16" s="95"/>
      <c r="G16" s="95"/>
      <c r="H16" s="95"/>
      <c r="I16" s="16" t="s">
        <v>27</v>
      </c>
      <c r="J16" s="18" t="str">
        <f aca="false">'Rekapitulace stavby'!AN14</f>
        <v>Vyplň údaj</v>
      </c>
      <c r="L16" s="24"/>
    </row>
    <row r="17" s="23" customFormat="true" ht="6.95" hidden="true" customHeight="true" outlineLevel="0" collapsed="false">
      <c r="B17" s="24"/>
      <c r="L17" s="24"/>
    </row>
    <row r="18" s="23" customFormat="true" ht="12" hidden="true" customHeight="true" outlineLevel="0" collapsed="false">
      <c r="B18" s="24"/>
      <c r="D18" s="16" t="s">
        <v>30</v>
      </c>
      <c r="I18" s="16" t="s">
        <v>25</v>
      </c>
      <c r="J18" s="17" t="str">
        <f aca="false">IF('Rekapitulace stavby'!AN16="","",'Rekapitulace stavby'!AN16)</f>
        <v/>
      </c>
      <c r="L18" s="24"/>
    </row>
    <row r="19" s="23" customFormat="true" ht="18" hidden="true" customHeight="true" outlineLevel="0" collapsed="false">
      <c r="B19" s="24"/>
      <c r="E19" s="17" t="str">
        <f aca="false">IF('Rekapitulace stavby'!E17="","",'Rekapitulace stavby'!E17)</f>
        <v> </v>
      </c>
      <c r="I19" s="16" t="s">
        <v>27</v>
      </c>
      <c r="J19" s="17" t="str">
        <f aca="false">IF('Rekapitulace stavby'!AN17="","",'Rekapitulace stavby'!AN17)</f>
        <v/>
      </c>
      <c r="L19" s="24"/>
    </row>
    <row r="20" s="23" customFormat="true" ht="6.95" hidden="true" customHeight="true" outlineLevel="0" collapsed="false">
      <c r="B20" s="24"/>
      <c r="L20" s="24"/>
    </row>
    <row r="21" s="23" customFormat="true" ht="12" hidden="true" customHeight="true" outlineLevel="0" collapsed="false">
      <c r="B21" s="24"/>
      <c r="D21" s="16" t="s">
        <v>32</v>
      </c>
      <c r="I21" s="16" t="s">
        <v>25</v>
      </c>
      <c r="J21" s="17" t="str">
        <f aca="false">IF('Rekapitulace stavby'!AN19="","",'Rekapitulace stavby'!AN19)</f>
        <v/>
      </c>
      <c r="L21" s="24"/>
    </row>
    <row r="22" s="23" customFormat="true" ht="18" hidden="true" customHeight="true" outlineLevel="0" collapsed="false">
      <c r="B22" s="24"/>
      <c r="E22" s="17" t="str">
        <f aca="false">IF('Rekapitulace stavby'!E20="","",'Rekapitulace stavby'!E20)</f>
        <v> </v>
      </c>
      <c r="I22" s="16" t="s">
        <v>27</v>
      </c>
      <c r="J22" s="17" t="str">
        <f aca="false">IF('Rekapitulace stavby'!AN20="","",'Rekapitulace stavby'!AN20)</f>
        <v/>
      </c>
      <c r="L22" s="24"/>
    </row>
    <row r="23" s="23" customFormat="true" ht="6.95" hidden="true" customHeight="true" outlineLevel="0" collapsed="false">
      <c r="B23" s="24"/>
      <c r="L23" s="24"/>
    </row>
    <row r="24" s="23" customFormat="true" ht="12" hidden="true" customHeight="true" outlineLevel="0" collapsed="false">
      <c r="B24" s="24"/>
      <c r="D24" s="16" t="s">
        <v>33</v>
      </c>
      <c r="L24" s="24"/>
    </row>
    <row r="25" s="96" customFormat="true" ht="47.25" hidden="true" customHeight="true" outlineLevel="0" collapsed="false">
      <c r="B25" s="97"/>
      <c r="E25" s="21" t="s">
        <v>34</v>
      </c>
      <c r="F25" s="21"/>
      <c r="G25" s="21"/>
      <c r="H25" s="21"/>
      <c r="L25" s="97"/>
    </row>
    <row r="26" s="23" customFormat="true" ht="6.95" hidden="true" customHeight="true" outlineLevel="0" collapsed="false">
      <c r="B26" s="24"/>
      <c r="L26" s="24"/>
    </row>
    <row r="27" s="23" customFormat="true" ht="6.95" hidden="true" customHeight="true" outlineLevel="0" collapsed="false">
      <c r="B27" s="24"/>
      <c r="D27" s="53"/>
      <c r="E27" s="53"/>
      <c r="F27" s="53"/>
      <c r="G27" s="53"/>
      <c r="H27" s="53"/>
      <c r="I27" s="53"/>
      <c r="J27" s="53"/>
      <c r="K27" s="53"/>
      <c r="L27" s="24"/>
    </row>
    <row r="28" s="23" customFormat="true" ht="25.45" hidden="true" customHeight="true" outlineLevel="0" collapsed="false">
      <c r="B28" s="24"/>
      <c r="D28" s="98" t="s">
        <v>35</v>
      </c>
      <c r="J28" s="99" t="n">
        <f aca="false">ROUND(J96, 2)</f>
        <v>0</v>
      </c>
      <c r="L28" s="24"/>
    </row>
    <row r="29" s="23" customFormat="true" ht="6.95" hidden="true" customHeight="true" outlineLevel="0" collapsed="false">
      <c r="B29" s="24"/>
      <c r="D29" s="53"/>
      <c r="E29" s="53"/>
      <c r="F29" s="53"/>
      <c r="G29" s="53"/>
      <c r="H29" s="53"/>
      <c r="I29" s="53"/>
      <c r="J29" s="53"/>
      <c r="K29" s="53"/>
      <c r="L29" s="24"/>
    </row>
    <row r="30" s="23" customFormat="true" ht="14.4" hidden="true" customHeight="true" outlineLevel="0" collapsed="false">
      <c r="B30" s="24"/>
      <c r="F30" s="100" t="s">
        <v>37</v>
      </c>
      <c r="I30" s="100" t="s">
        <v>36</v>
      </c>
      <c r="J30" s="100" t="s">
        <v>38</v>
      </c>
      <c r="L30" s="24"/>
    </row>
    <row r="31" s="23" customFormat="true" ht="14.4" hidden="true" customHeight="true" outlineLevel="0" collapsed="false">
      <c r="B31" s="24"/>
      <c r="D31" s="101" t="s">
        <v>39</v>
      </c>
      <c r="E31" s="16" t="s">
        <v>40</v>
      </c>
      <c r="F31" s="102" t="n">
        <f aca="false">ROUND((SUM(BE96:BE273)),  2)</f>
        <v>0</v>
      </c>
      <c r="I31" s="103" t="n">
        <v>0.21</v>
      </c>
      <c r="J31" s="102" t="n">
        <f aca="false">ROUND(((SUM(BE96:BE273))*I31),  2)</f>
        <v>0</v>
      </c>
      <c r="L31" s="24"/>
    </row>
    <row r="32" s="23" customFormat="true" ht="14.4" hidden="true" customHeight="true" outlineLevel="0" collapsed="false">
      <c r="B32" s="24"/>
      <c r="E32" s="16" t="s">
        <v>41</v>
      </c>
      <c r="F32" s="102" t="n">
        <f aca="false">ROUND((SUM(BF96:BF273)),  2)</f>
        <v>0</v>
      </c>
      <c r="I32" s="103" t="n">
        <v>0.15</v>
      </c>
      <c r="J32" s="102" t="n">
        <f aca="false">ROUND(((SUM(BF96:BF273))*I32),  2)</f>
        <v>0</v>
      </c>
      <c r="L32" s="24"/>
    </row>
    <row r="33" s="23" customFormat="true" ht="14.4" hidden="true" customHeight="true" outlineLevel="0" collapsed="false">
      <c r="B33" s="24"/>
      <c r="E33" s="16" t="s">
        <v>42</v>
      </c>
      <c r="F33" s="102" t="n">
        <f aca="false">ROUND((SUM(BG96:BG273)),  2)</f>
        <v>0</v>
      </c>
      <c r="I33" s="103" t="n">
        <v>0.21</v>
      </c>
      <c r="J33" s="102" t="n">
        <f aca="false">0</f>
        <v>0</v>
      </c>
      <c r="L33" s="24"/>
    </row>
    <row r="34" s="23" customFormat="true" ht="14.4" hidden="true" customHeight="true" outlineLevel="0" collapsed="false">
      <c r="B34" s="24"/>
      <c r="E34" s="16" t="s">
        <v>43</v>
      </c>
      <c r="F34" s="102" t="n">
        <f aca="false">ROUND((SUM(BH96:BH273)),  2)</f>
        <v>0</v>
      </c>
      <c r="I34" s="103" t="n">
        <v>0.15</v>
      </c>
      <c r="J34" s="102" t="n">
        <f aca="false">0</f>
        <v>0</v>
      </c>
      <c r="L34" s="24"/>
    </row>
    <row r="35" s="23" customFormat="true" ht="14.4" hidden="true" customHeight="true" outlineLevel="0" collapsed="false">
      <c r="B35" s="24"/>
      <c r="E35" s="16" t="s">
        <v>44</v>
      </c>
      <c r="F35" s="102" t="n">
        <f aca="false">ROUND((SUM(BI96:BI273)),  2)</f>
        <v>0</v>
      </c>
      <c r="I35" s="103" t="n">
        <v>0</v>
      </c>
      <c r="J35" s="102" t="n">
        <f aca="false">0</f>
        <v>0</v>
      </c>
      <c r="L35" s="24"/>
    </row>
    <row r="36" s="23" customFormat="true" ht="6.95" hidden="true" customHeight="true" outlineLevel="0" collapsed="false">
      <c r="B36" s="24"/>
      <c r="L36" s="24"/>
    </row>
    <row r="37" s="23" customFormat="true" ht="25.45" hidden="true" customHeight="true" outlineLevel="0" collapsed="false">
      <c r="B37" s="24"/>
      <c r="C37" s="104"/>
      <c r="D37" s="105" t="s">
        <v>45</v>
      </c>
      <c r="E37" s="58"/>
      <c r="F37" s="58"/>
      <c r="G37" s="106" t="s">
        <v>46</v>
      </c>
      <c r="H37" s="107" t="s">
        <v>47</v>
      </c>
      <c r="I37" s="58"/>
      <c r="J37" s="108" t="n">
        <f aca="false">SUM(J28:J35)</f>
        <v>0</v>
      </c>
      <c r="K37" s="109"/>
      <c r="L37" s="24"/>
    </row>
    <row r="38" s="23" customFormat="true" ht="14.4" hidden="true" customHeight="true" outlineLevel="0" collapsed="false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24"/>
    </row>
    <row r="39" customFormat="false" ht="12.8" hidden="true" customHeight="false" outlineLevel="0" collapsed="false"/>
    <row r="40" customFormat="false" ht="12.8" hidden="true" customHeight="false" outlineLevel="0" collapsed="false"/>
    <row r="41" customFormat="false" ht="12.8" hidden="true" customHeight="false" outlineLevel="0" collapsed="false"/>
    <row r="42" s="23" customFormat="true" ht="6.95" hidden="true" customHeight="true" outlineLevel="0" collapsed="false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4"/>
    </row>
    <row r="43" s="23" customFormat="true" ht="24.95" hidden="true" customHeight="true" outlineLevel="0" collapsed="false">
      <c r="B43" s="24"/>
      <c r="C43" s="8" t="s">
        <v>100</v>
      </c>
      <c r="L43" s="24"/>
    </row>
    <row r="44" s="23" customFormat="true" ht="6.95" hidden="true" customHeight="true" outlineLevel="0" collapsed="false">
      <c r="B44" s="24"/>
      <c r="L44" s="24"/>
    </row>
    <row r="45" s="23" customFormat="true" ht="12" hidden="true" customHeight="true" outlineLevel="0" collapsed="false">
      <c r="B45" s="24"/>
      <c r="C45" s="16" t="s">
        <v>16</v>
      </c>
      <c r="L45" s="24"/>
    </row>
    <row r="46" s="23" customFormat="true" ht="16.5" hidden="true" customHeight="true" outlineLevel="0" collapsed="false">
      <c r="B46" s="24"/>
      <c r="E46" s="93" t="str">
        <f aca="false">E7</f>
        <v>Rekonstrukce bytu 1+1</v>
      </c>
      <c r="F46" s="93"/>
      <c r="G46" s="93"/>
      <c r="H46" s="93"/>
      <c r="L46" s="24"/>
    </row>
    <row r="47" s="23" customFormat="true" ht="6.95" hidden="true" customHeight="true" outlineLevel="0" collapsed="false">
      <c r="B47" s="24"/>
      <c r="L47" s="24"/>
    </row>
    <row r="48" s="23" customFormat="true" ht="12" hidden="true" customHeight="true" outlineLevel="0" collapsed="false">
      <c r="B48" s="24"/>
      <c r="C48" s="16" t="s">
        <v>20</v>
      </c>
      <c r="F48" s="17" t="str">
        <f aca="false">F10</f>
        <v> </v>
      </c>
      <c r="I48" s="16" t="s">
        <v>22</v>
      </c>
      <c r="J48" s="94" t="str">
        <f aca="false">IF(J10="","",J10)</f>
        <v>23.8.2021</v>
      </c>
      <c r="L48" s="24"/>
    </row>
    <row r="49" s="23" customFormat="true" ht="6.95" hidden="true" customHeight="true" outlineLevel="0" collapsed="false">
      <c r="B49" s="24"/>
      <c r="L49" s="24"/>
    </row>
    <row r="50" s="23" customFormat="true" ht="15.15" hidden="true" customHeight="true" outlineLevel="0" collapsed="false">
      <c r="B50" s="24"/>
      <c r="C50" s="16" t="s">
        <v>24</v>
      </c>
      <c r="F50" s="17" t="str">
        <f aca="false">E13</f>
        <v>Město Habartov</v>
      </c>
      <c r="I50" s="16" t="s">
        <v>30</v>
      </c>
      <c r="J50" s="110" t="str">
        <f aca="false">E19</f>
        <v> </v>
      </c>
      <c r="L50" s="24"/>
    </row>
    <row r="51" s="23" customFormat="true" ht="15.15" hidden="true" customHeight="true" outlineLevel="0" collapsed="false">
      <c r="B51" s="24"/>
      <c r="C51" s="16" t="s">
        <v>28</v>
      </c>
      <c r="F51" s="17" t="str">
        <f aca="false">IF(E16="","",E16)</f>
        <v>Vyplň údaj</v>
      </c>
      <c r="I51" s="16" t="s">
        <v>32</v>
      </c>
      <c r="J51" s="110" t="str">
        <f aca="false">E22</f>
        <v> </v>
      </c>
      <c r="L51" s="24"/>
    </row>
    <row r="52" s="23" customFormat="true" ht="10.3" hidden="true" customHeight="true" outlineLevel="0" collapsed="false">
      <c r="B52" s="24"/>
      <c r="L52" s="24"/>
    </row>
    <row r="53" s="23" customFormat="true" ht="29.3" hidden="true" customHeight="true" outlineLevel="0" collapsed="false">
      <c r="B53" s="24"/>
      <c r="C53" s="111" t="s">
        <v>101</v>
      </c>
      <c r="D53" s="104"/>
      <c r="E53" s="104"/>
      <c r="F53" s="104"/>
      <c r="G53" s="104"/>
      <c r="H53" s="104"/>
      <c r="I53" s="104"/>
      <c r="J53" s="112" t="s">
        <v>102</v>
      </c>
      <c r="K53" s="104"/>
      <c r="L53" s="24"/>
    </row>
    <row r="54" s="23" customFormat="true" ht="10.3" hidden="true" customHeight="true" outlineLevel="0" collapsed="false">
      <c r="B54" s="24"/>
      <c r="L54" s="24"/>
    </row>
    <row r="55" s="23" customFormat="true" ht="22.8" hidden="true" customHeight="true" outlineLevel="0" collapsed="false">
      <c r="B55" s="24"/>
      <c r="C55" s="113" t="s">
        <v>67</v>
      </c>
      <c r="J55" s="99" t="n">
        <f aca="false">J96</f>
        <v>0</v>
      </c>
      <c r="L55" s="24"/>
      <c r="AU55" s="4" t="s">
        <v>103</v>
      </c>
    </row>
    <row r="56" s="114" customFormat="true" ht="24.95" hidden="true" customHeight="true" outlineLevel="0" collapsed="false">
      <c r="B56" s="115"/>
      <c r="D56" s="116" t="s">
        <v>104</v>
      </c>
      <c r="E56" s="117"/>
      <c r="F56" s="117"/>
      <c r="G56" s="117"/>
      <c r="H56" s="117"/>
      <c r="I56" s="117"/>
      <c r="J56" s="118" t="n">
        <f aca="false">J97</f>
        <v>0</v>
      </c>
      <c r="L56" s="115"/>
    </row>
    <row r="57" s="119" customFormat="true" ht="19.95" hidden="true" customHeight="true" outlineLevel="0" collapsed="false">
      <c r="B57" s="120"/>
      <c r="D57" s="121" t="s">
        <v>105</v>
      </c>
      <c r="E57" s="122"/>
      <c r="F57" s="122"/>
      <c r="G57" s="122"/>
      <c r="H57" s="122"/>
      <c r="I57" s="122"/>
      <c r="J57" s="123" t="n">
        <f aca="false">J98</f>
        <v>0</v>
      </c>
      <c r="L57" s="120"/>
    </row>
    <row r="58" s="119" customFormat="true" ht="19.95" hidden="true" customHeight="true" outlineLevel="0" collapsed="false">
      <c r="B58" s="120"/>
      <c r="D58" s="121" t="s">
        <v>106</v>
      </c>
      <c r="E58" s="122"/>
      <c r="F58" s="122"/>
      <c r="G58" s="122"/>
      <c r="H58" s="122"/>
      <c r="I58" s="122"/>
      <c r="J58" s="123" t="n">
        <f aca="false">J103</f>
        <v>0</v>
      </c>
      <c r="L58" s="120"/>
    </row>
    <row r="59" s="119" customFormat="true" ht="19.95" hidden="true" customHeight="true" outlineLevel="0" collapsed="false">
      <c r="B59" s="120"/>
      <c r="D59" s="121" t="s">
        <v>107</v>
      </c>
      <c r="E59" s="122"/>
      <c r="F59" s="122"/>
      <c r="G59" s="122"/>
      <c r="H59" s="122"/>
      <c r="I59" s="122"/>
      <c r="J59" s="123" t="n">
        <f aca="false">J115</f>
        <v>0</v>
      </c>
      <c r="L59" s="120"/>
    </row>
    <row r="60" s="119" customFormat="true" ht="19.95" hidden="true" customHeight="true" outlineLevel="0" collapsed="false">
      <c r="B60" s="120"/>
      <c r="D60" s="121" t="s">
        <v>108</v>
      </c>
      <c r="E60" s="122"/>
      <c r="F60" s="122"/>
      <c r="G60" s="122"/>
      <c r="H60" s="122"/>
      <c r="I60" s="122"/>
      <c r="J60" s="123" t="n">
        <f aca="false">J122</f>
        <v>0</v>
      </c>
      <c r="L60" s="120"/>
    </row>
    <row r="61" s="114" customFormat="true" ht="24.95" hidden="true" customHeight="true" outlineLevel="0" collapsed="false">
      <c r="B61" s="115"/>
      <c r="D61" s="116" t="s">
        <v>109</v>
      </c>
      <c r="E61" s="117"/>
      <c r="F61" s="117"/>
      <c r="G61" s="117"/>
      <c r="H61" s="117"/>
      <c r="I61" s="117"/>
      <c r="J61" s="118" t="n">
        <f aca="false">J129</f>
        <v>0</v>
      </c>
      <c r="L61" s="115"/>
    </row>
    <row r="62" s="119" customFormat="true" ht="19.95" hidden="true" customHeight="true" outlineLevel="0" collapsed="false">
      <c r="B62" s="120"/>
      <c r="D62" s="121" t="s">
        <v>110</v>
      </c>
      <c r="E62" s="122"/>
      <c r="F62" s="122"/>
      <c r="G62" s="122"/>
      <c r="H62" s="122"/>
      <c r="I62" s="122"/>
      <c r="J62" s="123" t="n">
        <f aca="false">J130</f>
        <v>0</v>
      </c>
      <c r="L62" s="120"/>
    </row>
    <row r="63" s="119" customFormat="true" ht="19.95" hidden="true" customHeight="true" outlineLevel="0" collapsed="false">
      <c r="B63" s="120"/>
      <c r="D63" s="121" t="s">
        <v>111</v>
      </c>
      <c r="E63" s="122"/>
      <c r="F63" s="122"/>
      <c r="G63" s="122"/>
      <c r="H63" s="122"/>
      <c r="I63" s="122"/>
      <c r="J63" s="123" t="n">
        <f aca="false">J148</f>
        <v>0</v>
      </c>
      <c r="L63" s="120"/>
    </row>
    <row r="64" s="119" customFormat="true" ht="19.95" hidden="true" customHeight="true" outlineLevel="0" collapsed="false">
      <c r="B64" s="120"/>
      <c r="D64" s="121" t="s">
        <v>112</v>
      </c>
      <c r="E64" s="122"/>
      <c r="F64" s="122"/>
      <c r="G64" s="122"/>
      <c r="H64" s="122"/>
      <c r="I64" s="122"/>
      <c r="J64" s="123" t="n">
        <f aca="false">J170</f>
        <v>0</v>
      </c>
      <c r="L64" s="120"/>
    </row>
    <row r="65" s="119" customFormat="true" ht="19.95" hidden="true" customHeight="true" outlineLevel="0" collapsed="false">
      <c r="B65" s="120"/>
      <c r="D65" s="121" t="s">
        <v>113</v>
      </c>
      <c r="E65" s="122"/>
      <c r="F65" s="122"/>
      <c r="G65" s="122"/>
      <c r="H65" s="122"/>
      <c r="I65" s="122"/>
      <c r="J65" s="123" t="n">
        <f aca="false">J184</f>
        <v>0</v>
      </c>
      <c r="L65" s="120"/>
    </row>
    <row r="66" s="119" customFormat="true" ht="19.95" hidden="true" customHeight="true" outlineLevel="0" collapsed="false">
      <c r="B66" s="120"/>
      <c r="D66" s="121" t="s">
        <v>114</v>
      </c>
      <c r="E66" s="122"/>
      <c r="F66" s="122"/>
      <c r="G66" s="122"/>
      <c r="H66" s="122"/>
      <c r="I66" s="122"/>
      <c r="J66" s="123" t="n">
        <f aca="false">J200</f>
        <v>0</v>
      </c>
      <c r="L66" s="120"/>
    </row>
    <row r="67" s="119" customFormat="true" ht="19.95" hidden="true" customHeight="true" outlineLevel="0" collapsed="false">
      <c r="B67" s="120"/>
      <c r="D67" s="121" t="s">
        <v>115</v>
      </c>
      <c r="E67" s="122"/>
      <c r="F67" s="122"/>
      <c r="G67" s="122"/>
      <c r="H67" s="122"/>
      <c r="I67" s="122"/>
      <c r="J67" s="123" t="n">
        <f aca="false">J203</f>
        <v>0</v>
      </c>
      <c r="L67" s="120"/>
    </row>
    <row r="68" s="119" customFormat="true" ht="19.95" hidden="true" customHeight="true" outlineLevel="0" collapsed="false">
      <c r="B68" s="120"/>
      <c r="D68" s="121" t="s">
        <v>116</v>
      </c>
      <c r="E68" s="122"/>
      <c r="F68" s="122"/>
      <c r="G68" s="122"/>
      <c r="H68" s="122"/>
      <c r="I68" s="122"/>
      <c r="J68" s="123" t="n">
        <f aca="false">J210</f>
        <v>0</v>
      </c>
      <c r="L68" s="120"/>
    </row>
    <row r="69" s="119" customFormat="true" ht="19.95" hidden="true" customHeight="true" outlineLevel="0" collapsed="false">
      <c r="B69" s="120"/>
      <c r="D69" s="121" t="s">
        <v>117</v>
      </c>
      <c r="E69" s="122"/>
      <c r="F69" s="122"/>
      <c r="G69" s="122"/>
      <c r="H69" s="122"/>
      <c r="I69" s="122"/>
      <c r="J69" s="123" t="n">
        <f aca="false">J221</f>
        <v>0</v>
      </c>
      <c r="L69" s="120"/>
    </row>
    <row r="70" s="119" customFormat="true" ht="19.95" hidden="true" customHeight="true" outlineLevel="0" collapsed="false">
      <c r="B70" s="120"/>
      <c r="D70" s="121" t="s">
        <v>118</v>
      </c>
      <c r="E70" s="122"/>
      <c r="F70" s="122"/>
      <c r="G70" s="122"/>
      <c r="H70" s="122"/>
      <c r="I70" s="122"/>
      <c r="J70" s="123" t="n">
        <f aca="false">J231</f>
        <v>0</v>
      </c>
      <c r="L70" s="120"/>
    </row>
    <row r="71" s="119" customFormat="true" ht="19.95" hidden="true" customHeight="true" outlineLevel="0" collapsed="false">
      <c r="B71" s="120"/>
      <c r="D71" s="121" t="s">
        <v>119</v>
      </c>
      <c r="E71" s="122"/>
      <c r="F71" s="122"/>
      <c r="G71" s="122"/>
      <c r="H71" s="122"/>
      <c r="I71" s="122"/>
      <c r="J71" s="123" t="n">
        <f aca="false">J235</f>
        <v>0</v>
      </c>
      <c r="L71" s="120"/>
    </row>
    <row r="72" s="119" customFormat="true" ht="19.95" hidden="true" customHeight="true" outlineLevel="0" collapsed="false">
      <c r="B72" s="120"/>
      <c r="D72" s="121" t="s">
        <v>120</v>
      </c>
      <c r="E72" s="122"/>
      <c r="F72" s="122"/>
      <c r="G72" s="122"/>
      <c r="H72" s="122"/>
      <c r="I72" s="122"/>
      <c r="J72" s="123" t="n">
        <f aca="false">J254</f>
        <v>0</v>
      </c>
      <c r="L72" s="120"/>
    </row>
    <row r="73" s="119" customFormat="true" ht="19.95" hidden="true" customHeight="true" outlineLevel="0" collapsed="false">
      <c r="B73" s="120"/>
      <c r="D73" s="121" t="s">
        <v>121</v>
      </c>
      <c r="E73" s="122"/>
      <c r="F73" s="122"/>
      <c r="G73" s="122"/>
      <c r="H73" s="122"/>
      <c r="I73" s="122"/>
      <c r="J73" s="123" t="n">
        <f aca="false">J257</f>
        <v>0</v>
      </c>
      <c r="L73" s="120"/>
    </row>
    <row r="74" s="119" customFormat="true" ht="19.95" hidden="true" customHeight="true" outlineLevel="0" collapsed="false">
      <c r="B74" s="120"/>
      <c r="D74" s="121" t="s">
        <v>122</v>
      </c>
      <c r="E74" s="122"/>
      <c r="F74" s="122"/>
      <c r="G74" s="122"/>
      <c r="H74" s="122"/>
      <c r="I74" s="122"/>
      <c r="J74" s="123" t="n">
        <f aca="false">J260</f>
        <v>0</v>
      </c>
      <c r="L74" s="120"/>
    </row>
    <row r="75" s="119" customFormat="true" ht="19.95" hidden="true" customHeight="true" outlineLevel="0" collapsed="false">
      <c r="B75" s="120"/>
      <c r="D75" s="121" t="s">
        <v>123</v>
      </c>
      <c r="E75" s="122"/>
      <c r="F75" s="122"/>
      <c r="G75" s="122"/>
      <c r="H75" s="122"/>
      <c r="I75" s="122"/>
      <c r="J75" s="123" t="n">
        <f aca="false">J264</f>
        <v>0</v>
      </c>
      <c r="L75" s="120"/>
    </row>
    <row r="76" s="114" customFormat="true" ht="24.95" hidden="true" customHeight="true" outlineLevel="0" collapsed="false">
      <c r="B76" s="115"/>
      <c r="D76" s="116" t="s">
        <v>124</v>
      </c>
      <c r="E76" s="117"/>
      <c r="F76" s="117"/>
      <c r="G76" s="117"/>
      <c r="H76" s="117"/>
      <c r="I76" s="117"/>
      <c r="J76" s="118" t="n">
        <f aca="false">J268</f>
        <v>0</v>
      </c>
      <c r="L76" s="115"/>
    </row>
    <row r="77" s="119" customFormat="true" ht="19.95" hidden="true" customHeight="true" outlineLevel="0" collapsed="false">
      <c r="B77" s="120"/>
      <c r="D77" s="121" t="s">
        <v>125</v>
      </c>
      <c r="E77" s="122"/>
      <c r="F77" s="122"/>
      <c r="G77" s="122"/>
      <c r="H77" s="122"/>
      <c r="I77" s="122"/>
      <c r="J77" s="123" t="n">
        <f aca="false">J269</f>
        <v>0</v>
      </c>
      <c r="L77" s="120"/>
    </row>
    <row r="78" s="114" customFormat="true" ht="24.95" hidden="true" customHeight="true" outlineLevel="0" collapsed="false">
      <c r="B78" s="115"/>
      <c r="D78" s="116" t="s">
        <v>126</v>
      </c>
      <c r="E78" s="117"/>
      <c r="F78" s="117"/>
      <c r="G78" s="117"/>
      <c r="H78" s="117"/>
      <c r="I78" s="117"/>
      <c r="J78" s="118" t="n">
        <f aca="false">J272</f>
        <v>0</v>
      </c>
      <c r="L78" s="115"/>
    </row>
    <row r="79" s="23" customFormat="true" ht="21.85" hidden="true" customHeight="true" outlineLevel="0" collapsed="false">
      <c r="B79" s="24"/>
      <c r="L79" s="24"/>
    </row>
    <row r="80" s="23" customFormat="true" ht="6.95" hidden="true" customHeight="true" outlineLevel="0" collapsed="false"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24"/>
    </row>
    <row r="81" customFormat="false" ht="12.8" hidden="true" customHeight="false" outlineLevel="0" collapsed="false"/>
    <row r="82" customFormat="false" ht="12.8" hidden="true" customHeight="false" outlineLevel="0" collapsed="false"/>
    <row r="83" customFormat="false" ht="12.8" hidden="true" customHeight="false" outlineLevel="0" collapsed="false"/>
    <row r="84" s="23" customFormat="true" ht="6.95" hidden="false" customHeight="true" outlineLevel="0" collapsed="false"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24"/>
    </row>
    <row r="85" s="23" customFormat="true" ht="24.95" hidden="false" customHeight="true" outlineLevel="0" collapsed="false">
      <c r="B85" s="24"/>
      <c r="C85" s="8" t="s">
        <v>127</v>
      </c>
      <c r="L85" s="24"/>
    </row>
    <row r="86" s="23" customFormat="true" ht="6.95" hidden="false" customHeight="true" outlineLevel="0" collapsed="false">
      <c r="B86" s="24"/>
      <c r="L86" s="24"/>
    </row>
    <row r="87" s="23" customFormat="true" ht="12" hidden="false" customHeight="true" outlineLevel="0" collapsed="false">
      <c r="B87" s="24"/>
      <c r="C87" s="16" t="s">
        <v>16</v>
      </c>
      <c r="L87" s="24"/>
    </row>
    <row r="88" s="23" customFormat="true" ht="16.5" hidden="false" customHeight="true" outlineLevel="0" collapsed="false">
      <c r="B88" s="24"/>
      <c r="E88" s="93" t="str">
        <f aca="false">E7</f>
        <v>Rekonstrukce bytu 1+1</v>
      </c>
      <c r="F88" s="93"/>
      <c r="G88" s="93"/>
      <c r="H88" s="93"/>
      <c r="L88" s="24"/>
    </row>
    <row r="89" s="23" customFormat="true" ht="6.95" hidden="false" customHeight="true" outlineLevel="0" collapsed="false">
      <c r="B89" s="24"/>
      <c r="L89" s="24"/>
    </row>
    <row r="90" s="23" customFormat="true" ht="12" hidden="false" customHeight="true" outlineLevel="0" collapsed="false">
      <c r="B90" s="24"/>
      <c r="C90" s="16" t="s">
        <v>20</v>
      </c>
      <c r="F90" s="17" t="str">
        <f aca="false">F10</f>
        <v> </v>
      </c>
      <c r="I90" s="16" t="s">
        <v>22</v>
      </c>
      <c r="J90" s="94" t="str">
        <f aca="false">IF(J10="","",J10)</f>
        <v>23.8.2021</v>
      </c>
      <c r="L90" s="24"/>
    </row>
    <row r="91" s="23" customFormat="true" ht="6.95" hidden="false" customHeight="true" outlineLevel="0" collapsed="false">
      <c r="B91" s="24"/>
      <c r="L91" s="24"/>
    </row>
    <row r="92" s="23" customFormat="true" ht="15.15" hidden="false" customHeight="true" outlineLevel="0" collapsed="false">
      <c r="B92" s="24"/>
      <c r="C92" s="16" t="s">
        <v>24</v>
      </c>
      <c r="F92" s="17" t="str">
        <f aca="false">E13</f>
        <v>Město Habartov</v>
      </c>
      <c r="I92" s="16" t="s">
        <v>30</v>
      </c>
      <c r="J92" s="110" t="str">
        <f aca="false">E19</f>
        <v> </v>
      </c>
      <c r="L92" s="24"/>
    </row>
    <row r="93" s="23" customFormat="true" ht="15.15" hidden="false" customHeight="true" outlineLevel="0" collapsed="false">
      <c r="B93" s="24"/>
      <c r="C93" s="16" t="s">
        <v>28</v>
      </c>
      <c r="F93" s="17" t="str">
        <f aca="false">IF(E16="","",E16)</f>
        <v>Vyplň údaj</v>
      </c>
      <c r="I93" s="16" t="s">
        <v>32</v>
      </c>
      <c r="J93" s="110" t="str">
        <f aca="false">E22</f>
        <v> </v>
      </c>
      <c r="L93" s="24"/>
    </row>
    <row r="94" s="23" customFormat="true" ht="10.3" hidden="false" customHeight="true" outlineLevel="0" collapsed="false">
      <c r="B94" s="24"/>
      <c r="L94" s="24"/>
    </row>
    <row r="95" s="124" customFormat="true" ht="29.3" hidden="false" customHeight="true" outlineLevel="0" collapsed="false">
      <c r="B95" s="125"/>
      <c r="C95" s="126" t="s">
        <v>128</v>
      </c>
      <c r="D95" s="127" t="s">
        <v>54</v>
      </c>
      <c r="E95" s="127" t="s">
        <v>50</v>
      </c>
      <c r="F95" s="127" t="s">
        <v>51</v>
      </c>
      <c r="G95" s="127" t="s">
        <v>129</v>
      </c>
      <c r="H95" s="127" t="s">
        <v>130</v>
      </c>
      <c r="I95" s="127" t="s">
        <v>131</v>
      </c>
      <c r="J95" s="127" t="s">
        <v>102</v>
      </c>
      <c r="K95" s="128" t="s">
        <v>132</v>
      </c>
      <c r="L95" s="125"/>
      <c r="M95" s="62"/>
      <c r="N95" s="63" t="s">
        <v>39</v>
      </c>
      <c r="O95" s="63" t="s">
        <v>133</v>
      </c>
      <c r="P95" s="63" t="s">
        <v>134</v>
      </c>
      <c r="Q95" s="63" t="s">
        <v>135</v>
      </c>
      <c r="R95" s="63" t="s">
        <v>136</v>
      </c>
      <c r="S95" s="63" t="s">
        <v>137</v>
      </c>
      <c r="T95" s="64" t="s">
        <v>138</v>
      </c>
    </row>
    <row r="96" s="23" customFormat="true" ht="22.8" hidden="false" customHeight="true" outlineLevel="0" collapsed="false">
      <c r="B96" s="24"/>
      <c r="C96" s="68" t="s">
        <v>139</v>
      </c>
      <c r="J96" s="129" t="n">
        <f aca="false">BK96</f>
        <v>0</v>
      </c>
      <c r="L96" s="24"/>
      <c r="M96" s="65"/>
      <c r="N96" s="53"/>
      <c r="O96" s="53"/>
      <c r="P96" s="130" t="n">
        <f aca="false">P97+P129+P268+P272</f>
        <v>0</v>
      </c>
      <c r="Q96" s="53"/>
      <c r="R96" s="130" t="n">
        <f aca="false">R97+R129+R268+R272</f>
        <v>1.8544204732</v>
      </c>
      <c r="S96" s="53"/>
      <c r="T96" s="131" t="n">
        <f aca="false">T97+T129+T268+T272</f>
        <v>4.0163038</v>
      </c>
      <c r="AT96" s="4" t="s">
        <v>68</v>
      </c>
      <c r="AU96" s="4" t="s">
        <v>103</v>
      </c>
      <c r="BK96" s="132" t="n">
        <f aca="false">BK97+BK129+BK268+BK272</f>
        <v>0</v>
      </c>
    </row>
    <row r="97" s="133" customFormat="true" ht="25.9" hidden="false" customHeight="true" outlineLevel="0" collapsed="false">
      <c r="B97" s="134"/>
      <c r="D97" s="135" t="s">
        <v>68</v>
      </c>
      <c r="E97" s="136" t="s">
        <v>140</v>
      </c>
      <c r="F97" s="136" t="s">
        <v>141</v>
      </c>
      <c r="I97" s="137"/>
      <c r="J97" s="138" t="n">
        <f aca="false">BK97</f>
        <v>0</v>
      </c>
      <c r="L97" s="134"/>
      <c r="M97" s="139"/>
      <c r="N97" s="140"/>
      <c r="O97" s="140"/>
      <c r="P97" s="141" t="n">
        <f aca="false">P98+P103+P115+P122</f>
        <v>0</v>
      </c>
      <c r="Q97" s="140"/>
      <c r="R97" s="141" t="n">
        <f aca="false">R98+R103+R115+R122</f>
        <v>0.812554095</v>
      </c>
      <c r="S97" s="140"/>
      <c r="T97" s="142" t="n">
        <f aca="false">T98+T103+T115+T122</f>
        <v>3.4424</v>
      </c>
      <c r="AR97" s="135" t="s">
        <v>74</v>
      </c>
      <c r="AT97" s="143" t="s">
        <v>68</v>
      </c>
      <c r="AU97" s="143" t="s">
        <v>69</v>
      </c>
      <c r="AY97" s="135" t="s">
        <v>142</v>
      </c>
      <c r="BK97" s="144" t="n">
        <f aca="false">BK98+BK103+BK115+BK122</f>
        <v>0</v>
      </c>
    </row>
    <row r="98" s="133" customFormat="true" ht="22.8" hidden="false" customHeight="true" outlineLevel="0" collapsed="false">
      <c r="B98" s="134"/>
      <c r="D98" s="135" t="s">
        <v>68</v>
      </c>
      <c r="E98" s="145" t="s">
        <v>143</v>
      </c>
      <c r="F98" s="145" t="s">
        <v>144</v>
      </c>
      <c r="I98" s="137"/>
      <c r="J98" s="146" t="n">
        <f aca="false">BK98</f>
        <v>0</v>
      </c>
      <c r="L98" s="134"/>
      <c r="M98" s="139"/>
      <c r="N98" s="140"/>
      <c r="O98" s="140"/>
      <c r="P98" s="141" t="n">
        <f aca="false">SUM(P99:P102)</f>
        <v>0</v>
      </c>
      <c r="Q98" s="140"/>
      <c r="R98" s="141" t="n">
        <f aca="false">SUM(R99:R102)</f>
        <v>0.812554095</v>
      </c>
      <c r="S98" s="140"/>
      <c r="T98" s="142" t="n">
        <f aca="false">SUM(T99:T102)</f>
        <v>0</v>
      </c>
      <c r="AR98" s="135" t="s">
        <v>74</v>
      </c>
      <c r="AT98" s="143" t="s">
        <v>68</v>
      </c>
      <c r="AU98" s="143" t="s">
        <v>74</v>
      </c>
      <c r="AY98" s="135" t="s">
        <v>142</v>
      </c>
      <c r="BK98" s="144" t="n">
        <f aca="false">SUM(BK99:BK102)</f>
        <v>0</v>
      </c>
    </row>
    <row r="99" s="23" customFormat="true" ht="16.5" hidden="false" customHeight="true" outlineLevel="0" collapsed="false">
      <c r="B99" s="147"/>
      <c r="C99" s="148" t="s">
        <v>74</v>
      </c>
      <c r="D99" s="148" t="s">
        <v>145</v>
      </c>
      <c r="E99" s="149" t="s">
        <v>146</v>
      </c>
      <c r="F99" s="150" t="s">
        <v>147</v>
      </c>
      <c r="G99" s="151" t="s">
        <v>78</v>
      </c>
      <c r="H99" s="152" t="n">
        <v>8.037</v>
      </c>
      <c r="I99" s="153"/>
      <c r="J99" s="154" t="n">
        <f aca="false">ROUND(I99*H99,2)</f>
        <v>0</v>
      </c>
      <c r="K99" s="150" t="s">
        <v>148</v>
      </c>
      <c r="L99" s="24"/>
      <c r="M99" s="155"/>
      <c r="N99" s="156" t="s">
        <v>41</v>
      </c>
      <c r="O99" s="55"/>
      <c r="P99" s="157" t="n">
        <f aca="false">O99*H99</f>
        <v>0</v>
      </c>
      <c r="Q99" s="157" t="n">
        <v>0</v>
      </c>
      <c r="R99" s="157" t="n">
        <f aca="false">Q99*H99</f>
        <v>0</v>
      </c>
      <c r="S99" s="157" t="n">
        <v>0</v>
      </c>
      <c r="T99" s="158" t="n">
        <f aca="false">S99*H99</f>
        <v>0</v>
      </c>
      <c r="AR99" s="159" t="s">
        <v>149</v>
      </c>
      <c r="AT99" s="159" t="s">
        <v>145</v>
      </c>
      <c r="AU99" s="159" t="s">
        <v>80</v>
      </c>
      <c r="AY99" s="4" t="s">
        <v>142</v>
      </c>
      <c r="BE99" s="160" t="n">
        <f aca="false">IF(N99="základní",J99,0)</f>
        <v>0</v>
      </c>
      <c r="BF99" s="160" t="n">
        <f aca="false">IF(N99="snížená",J99,0)</f>
        <v>0</v>
      </c>
      <c r="BG99" s="160" t="n">
        <f aca="false">IF(N99="zákl. přenesená",J99,0)</f>
        <v>0</v>
      </c>
      <c r="BH99" s="160" t="n">
        <f aca="false">IF(N99="sníž. přenesená",J99,0)</f>
        <v>0</v>
      </c>
      <c r="BI99" s="160" t="n">
        <f aca="false">IF(N99="nulová",J99,0)</f>
        <v>0</v>
      </c>
      <c r="BJ99" s="4" t="s">
        <v>80</v>
      </c>
      <c r="BK99" s="160" t="n">
        <f aca="false">ROUND(I99*H99,2)</f>
        <v>0</v>
      </c>
      <c r="BL99" s="4" t="s">
        <v>149</v>
      </c>
      <c r="BM99" s="159" t="s">
        <v>150</v>
      </c>
    </row>
    <row r="100" s="23" customFormat="true" ht="16.5" hidden="false" customHeight="true" outlineLevel="0" collapsed="false">
      <c r="B100" s="147"/>
      <c r="C100" s="148" t="s">
        <v>80</v>
      </c>
      <c r="D100" s="148" t="s">
        <v>145</v>
      </c>
      <c r="E100" s="149" t="s">
        <v>151</v>
      </c>
      <c r="F100" s="150" t="s">
        <v>152</v>
      </c>
      <c r="G100" s="151" t="s">
        <v>78</v>
      </c>
      <c r="H100" s="152" t="n">
        <v>1.35</v>
      </c>
      <c r="I100" s="153"/>
      <c r="J100" s="154" t="n">
        <f aca="false">ROUND(I100*H100,2)</f>
        <v>0</v>
      </c>
      <c r="K100" s="150" t="s">
        <v>148</v>
      </c>
      <c r="L100" s="24"/>
      <c r="M100" s="155"/>
      <c r="N100" s="156" t="s">
        <v>41</v>
      </c>
      <c r="O100" s="55"/>
      <c r="P100" s="157" t="n">
        <f aca="false">O100*H100</f>
        <v>0</v>
      </c>
      <c r="Q100" s="157" t="n">
        <v>0.040165</v>
      </c>
      <c r="R100" s="157" t="n">
        <f aca="false">Q100*H100</f>
        <v>0.05422275</v>
      </c>
      <c r="S100" s="157" t="n">
        <v>0</v>
      </c>
      <c r="T100" s="158" t="n">
        <f aca="false">S100*H100</f>
        <v>0</v>
      </c>
      <c r="AR100" s="159" t="s">
        <v>149</v>
      </c>
      <c r="AT100" s="159" t="s">
        <v>145</v>
      </c>
      <c r="AU100" s="159" t="s">
        <v>80</v>
      </c>
      <c r="AY100" s="4" t="s">
        <v>142</v>
      </c>
      <c r="BE100" s="160" t="n">
        <f aca="false">IF(N100="základní",J100,0)</f>
        <v>0</v>
      </c>
      <c r="BF100" s="160" t="n">
        <f aca="false">IF(N100="snížená",J100,0)</f>
        <v>0</v>
      </c>
      <c r="BG100" s="160" t="n">
        <f aca="false">IF(N100="zákl. přenesená",J100,0)</f>
        <v>0</v>
      </c>
      <c r="BH100" s="160" t="n">
        <f aca="false">IF(N100="sníž. přenesená",J100,0)</f>
        <v>0</v>
      </c>
      <c r="BI100" s="160" t="n">
        <f aca="false">IF(N100="nulová",J100,0)</f>
        <v>0</v>
      </c>
      <c r="BJ100" s="4" t="s">
        <v>80</v>
      </c>
      <c r="BK100" s="160" t="n">
        <f aca="false">ROUND(I100*H100,2)</f>
        <v>0</v>
      </c>
      <c r="BL100" s="4" t="s">
        <v>149</v>
      </c>
      <c r="BM100" s="159" t="s">
        <v>153</v>
      </c>
    </row>
    <row r="101" s="23" customFormat="true" ht="16.5" hidden="false" customHeight="true" outlineLevel="0" collapsed="false">
      <c r="B101" s="147"/>
      <c r="C101" s="148" t="s">
        <v>143</v>
      </c>
      <c r="D101" s="148" t="s">
        <v>145</v>
      </c>
      <c r="E101" s="149" t="s">
        <v>154</v>
      </c>
      <c r="F101" s="150" t="s">
        <v>155</v>
      </c>
      <c r="G101" s="151" t="s">
        <v>78</v>
      </c>
      <c r="H101" s="152" t="n">
        <v>2.973</v>
      </c>
      <c r="I101" s="153"/>
      <c r="J101" s="154" t="n">
        <f aca="false">ROUND(I101*H101,2)</f>
        <v>0</v>
      </c>
      <c r="K101" s="150" t="s">
        <v>148</v>
      </c>
      <c r="L101" s="24"/>
      <c r="M101" s="155"/>
      <c r="N101" s="156" t="s">
        <v>41</v>
      </c>
      <c r="O101" s="55"/>
      <c r="P101" s="157" t="n">
        <f aca="false">O101*H101</f>
        <v>0</v>
      </c>
      <c r="Q101" s="157" t="n">
        <v>0.052165</v>
      </c>
      <c r="R101" s="157" t="n">
        <f aca="false">Q101*H101</f>
        <v>0.155086545</v>
      </c>
      <c r="S101" s="157" t="n">
        <v>0</v>
      </c>
      <c r="T101" s="158" t="n">
        <f aca="false">S101*H101</f>
        <v>0</v>
      </c>
      <c r="AR101" s="159" t="s">
        <v>149</v>
      </c>
      <c r="AT101" s="159" t="s">
        <v>145</v>
      </c>
      <c r="AU101" s="159" t="s">
        <v>80</v>
      </c>
      <c r="AY101" s="4" t="s">
        <v>142</v>
      </c>
      <c r="BE101" s="160" t="n">
        <f aca="false">IF(N101="základní",J101,0)</f>
        <v>0</v>
      </c>
      <c r="BF101" s="160" t="n">
        <f aca="false">IF(N101="snížená",J101,0)</f>
        <v>0</v>
      </c>
      <c r="BG101" s="160" t="n">
        <f aca="false">IF(N101="zákl. přenesená",J101,0)</f>
        <v>0</v>
      </c>
      <c r="BH101" s="160" t="n">
        <f aca="false">IF(N101="sníž. přenesená",J101,0)</f>
        <v>0</v>
      </c>
      <c r="BI101" s="160" t="n">
        <f aca="false">IF(N101="nulová",J101,0)</f>
        <v>0</v>
      </c>
      <c r="BJ101" s="4" t="s">
        <v>80</v>
      </c>
      <c r="BK101" s="160" t="n">
        <f aca="false">ROUND(I101*H101,2)</f>
        <v>0</v>
      </c>
      <c r="BL101" s="4" t="s">
        <v>149</v>
      </c>
      <c r="BM101" s="159" t="s">
        <v>156</v>
      </c>
    </row>
    <row r="102" s="23" customFormat="true" ht="16.5" hidden="false" customHeight="true" outlineLevel="0" collapsed="false">
      <c r="B102" s="147"/>
      <c r="C102" s="148" t="s">
        <v>149</v>
      </c>
      <c r="D102" s="148" t="s">
        <v>145</v>
      </c>
      <c r="E102" s="149" t="s">
        <v>157</v>
      </c>
      <c r="F102" s="150" t="s">
        <v>158</v>
      </c>
      <c r="G102" s="151" t="s">
        <v>78</v>
      </c>
      <c r="H102" s="152" t="n">
        <v>8.64</v>
      </c>
      <c r="I102" s="153"/>
      <c r="J102" s="154" t="n">
        <f aca="false">ROUND(I102*H102,2)</f>
        <v>0</v>
      </c>
      <c r="K102" s="150" t="s">
        <v>148</v>
      </c>
      <c r="L102" s="24"/>
      <c r="M102" s="155"/>
      <c r="N102" s="156" t="s">
        <v>41</v>
      </c>
      <c r="O102" s="55"/>
      <c r="P102" s="157" t="n">
        <f aca="false">O102*H102</f>
        <v>0</v>
      </c>
      <c r="Q102" s="157" t="n">
        <v>0.06982</v>
      </c>
      <c r="R102" s="157" t="n">
        <f aca="false">Q102*H102</f>
        <v>0.6032448</v>
      </c>
      <c r="S102" s="157" t="n">
        <v>0</v>
      </c>
      <c r="T102" s="158" t="n">
        <f aca="false">S102*H102</f>
        <v>0</v>
      </c>
      <c r="AR102" s="159" t="s">
        <v>149</v>
      </c>
      <c r="AT102" s="159" t="s">
        <v>145</v>
      </c>
      <c r="AU102" s="159" t="s">
        <v>80</v>
      </c>
      <c r="AY102" s="4" t="s">
        <v>142</v>
      </c>
      <c r="BE102" s="160" t="n">
        <f aca="false">IF(N102="základní",J102,0)</f>
        <v>0</v>
      </c>
      <c r="BF102" s="160" t="n">
        <f aca="false">IF(N102="snížená",J102,0)</f>
        <v>0</v>
      </c>
      <c r="BG102" s="160" t="n">
        <f aca="false">IF(N102="zákl. přenesená",J102,0)</f>
        <v>0</v>
      </c>
      <c r="BH102" s="160" t="n">
        <f aca="false">IF(N102="sníž. přenesená",J102,0)</f>
        <v>0</v>
      </c>
      <c r="BI102" s="160" t="n">
        <f aca="false">IF(N102="nulová",J102,0)</f>
        <v>0</v>
      </c>
      <c r="BJ102" s="4" t="s">
        <v>80</v>
      </c>
      <c r="BK102" s="160" t="n">
        <f aca="false">ROUND(I102*H102,2)</f>
        <v>0</v>
      </c>
      <c r="BL102" s="4" t="s">
        <v>149</v>
      </c>
      <c r="BM102" s="159" t="s">
        <v>159</v>
      </c>
    </row>
    <row r="103" s="133" customFormat="true" ht="22.8" hidden="false" customHeight="true" outlineLevel="0" collapsed="false">
      <c r="B103" s="134"/>
      <c r="D103" s="135" t="s">
        <v>68</v>
      </c>
      <c r="E103" s="145" t="s">
        <v>160</v>
      </c>
      <c r="F103" s="145" t="s">
        <v>161</v>
      </c>
      <c r="I103" s="137"/>
      <c r="J103" s="146" t="n">
        <f aca="false">BK103</f>
        <v>0</v>
      </c>
      <c r="L103" s="134"/>
      <c r="M103" s="139"/>
      <c r="N103" s="140"/>
      <c r="O103" s="140"/>
      <c r="P103" s="141" t="n">
        <f aca="false">SUM(P104:P114)</f>
        <v>0</v>
      </c>
      <c r="Q103" s="140"/>
      <c r="R103" s="141" t="n">
        <f aca="false">SUM(R104:R114)</f>
        <v>0</v>
      </c>
      <c r="S103" s="140"/>
      <c r="T103" s="142" t="n">
        <f aca="false">SUM(T104:T114)</f>
        <v>0</v>
      </c>
      <c r="AR103" s="135" t="s">
        <v>74</v>
      </c>
      <c r="AT103" s="143" t="s">
        <v>68</v>
      </c>
      <c r="AU103" s="143" t="s">
        <v>74</v>
      </c>
      <c r="AY103" s="135" t="s">
        <v>142</v>
      </c>
      <c r="BK103" s="144" t="n">
        <f aca="false">SUM(BK104:BK114)</f>
        <v>0</v>
      </c>
    </row>
    <row r="104" s="23" customFormat="true" ht="16.5" hidden="false" customHeight="true" outlineLevel="0" collapsed="false">
      <c r="B104" s="147"/>
      <c r="C104" s="148" t="s">
        <v>162</v>
      </c>
      <c r="D104" s="148" t="s">
        <v>145</v>
      </c>
      <c r="E104" s="149" t="s">
        <v>163</v>
      </c>
      <c r="F104" s="150" t="s">
        <v>164</v>
      </c>
      <c r="G104" s="151" t="s">
        <v>78</v>
      </c>
      <c r="H104" s="152" t="n">
        <v>24.725</v>
      </c>
      <c r="I104" s="153"/>
      <c r="J104" s="154" t="n">
        <f aca="false">ROUND(I104*H104,2)</f>
        <v>0</v>
      </c>
      <c r="K104" s="150" t="s">
        <v>148</v>
      </c>
      <c r="L104" s="24"/>
      <c r="M104" s="155"/>
      <c r="N104" s="156" t="s">
        <v>41</v>
      </c>
      <c r="O104" s="55"/>
      <c r="P104" s="157" t="n">
        <f aca="false">O104*H104</f>
        <v>0</v>
      </c>
      <c r="Q104" s="157" t="n">
        <v>0</v>
      </c>
      <c r="R104" s="157" t="n">
        <f aca="false">Q104*H104</f>
        <v>0</v>
      </c>
      <c r="S104" s="157" t="n">
        <v>0</v>
      </c>
      <c r="T104" s="158" t="n">
        <f aca="false">S104*H104</f>
        <v>0</v>
      </c>
      <c r="AR104" s="159" t="s">
        <v>149</v>
      </c>
      <c r="AT104" s="159" t="s">
        <v>145</v>
      </c>
      <c r="AU104" s="159" t="s">
        <v>80</v>
      </c>
      <c r="AY104" s="4" t="s">
        <v>142</v>
      </c>
      <c r="BE104" s="160" t="n">
        <f aca="false">IF(N104="základní",J104,0)</f>
        <v>0</v>
      </c>
      <c r="BF104" s="160" t="n">
        <f aca="false">IF(N104="snížená",J104,0)</f>
        <v>0</v>
      </c>
      <c r="BG104" s="160" t="n">
        <f aca="false">IF(N104="zákl. přenesená",J104,0)</f>
        <v>0</v>
      </c>
      <c r="BH104" s="160" t="n">
        <f aca="false">IF(N104="sníž. přenesená",J104,0)</f>
        <v>0</v>
      </c>
      <c r="BI104" s="160" t="n">
        <f aca="false">IF(N104="nulová",J104,0)</f>
        <v>0</v>
      </c>
      <c r="BJ104" s="4" t="s">
        <v>80</v>
      </c>
      <c r="BK104" s="160" t="n">
        <f aca="false">ROUND(I104*H104,2)</f>
        <v>0</v>
      </c>
      <c r="BL104" s="4" t="s">
        <v>149</v>
      </c>
      <c r="BM104" s="159" t="s">
        <v>165</v>
      </c>
    </row>
    <row r="105" s="23" customFormat="true" ht="16.5" hidden="false" customHeight="true" outlineLevel="0" collapsed="false">
      <c r="B105" s="147"/>
      <c r="C105" s="148" t="s">
        <v>160</v>
      </c>
      <c r="D105" s="148" t="s">
        <v>145</v>
      </c>
      <c r="E105" s="149" t="s">
        <v>166</v>
      </c>
      <c r="F105" s="150" t="s">
        <v>167</v>
      </c>
      <c r="G105" s="151" t="s">
        <v>78</v>
      </c>
      <c r="H105" s="152" t="n">
        <v>93.9</v>
      </c>
      <c r="I105" s="153"/>
      <c r="J105" s="154" t="n">
        <f aca="false">ROUND(I105*H105,2)</f>
        <v>0</v>
      </c>
      <c r="K105" s="150" t="s">
        <v>148</v>
      </c>
      <c r="L105" s="24"/>
      <c r="M105" s="155"/>
      <c r="N105" s="156" t="s">
        <v>41</v>
      </c>
      <c r="O105" s="55"/>
      <c r="P105" s="157" t="n">
        <f aca="false">O105*H105</f>
        <v>0</v>
      </c>
      <c r="Q105" s="157" t="n">
        <v>0</v>
      </c>
      <c r="R105" s="157" t="n">
        <f aca="false">Q105*H105</f>
        <v>0</v>
      </c>
      <c r="S105" s="157" t="n">
        <v>0</v>
      </c>
      <c r="T105" s="158" t="n">
        <f aca="false">S105*H105</f>
        <v>0</v>
      </c>
      <c r="AR105" s="159" t="s">
        <v>149</v>
      </c>
      <c r="AT105" s="159" t="s">
        <v>145</v>
      </c>
      <c r="AU105" s="159" t="s">
        <v>80</v>
      </c>
      <c r="AY105" s="4" t="s">
        <v>142</v>
      </c>
      <c r="BE105" s="160" t="n">
        <f aca="false">IF(N105="základní",J105,0)</f>
        <v>0</v>
      </c>
      <c r="BF105" s="160" t="n">
        <f aca="false">IF(N105="snížená",J105,0)</f>
        <v>0</v>
      </c>
      <c r="BG105" s="160" t="n">
        <f aca="false">IF(N105="zákl. přenesená",J105,0)</f>
        <v>0</v>
      </c>
      <c r="BH105" s="160" t="n">
        <f aca="false">IF(N105="sníž. přenesená",J105,0)</f>
        <v>0</v>
      </c>
      <c r="BI105" s="160" t="n">
        <f aca="false">IF(N105="nulová",J105,0)</f>
        <v>0</v>
      </c>
      <c r="BJ105" s="4" t="s">
        <v>80</v>
      </c>
      <c r="BK105" s="160" t="n">
        <f aca="false">ROUND(I105*H105,2)</f>
        <v>0</v>
      </c>
      <c r="BL105" s="4" t="s">
        <v>149</v>
      </c>
      <c r="BM105" s="159" t="s">
        <v>168</v>
      </c>
    </row>
    <row r="106" s="23" customFormat="true" ht="16.5" hidden="false" customHeight="true" outlineLevel="0" collapsed="false">
      <c r="B106" s="147"/>
      <c r="C106" s="148" t="s">
        <v>169</v>
      </c>
      <c r="D106" s="148" t="s">
        <v>145</v>
      </c>
      <c r="E106" s="149" t="s">
        <v>170</v>
      </c>
      <c r="F106" s="150" t="s">
        <v>171</v>
      </c>
      <c r="G106" s="151" t="s">
        <v>78</v>
      </c>
      <c r="H106" s="152" t="n">
        <v>24.725</v>
      </c>
      <c r="I106" s="153"/>
      <c r="J106" s="154" t="n">
        <f aca="false">ROUND(I106*H106,2)</f>
        <v>0</v>
      </c>
      <c r="K106" s="150" t="s">
        <v>148</v>
      </c>
      <c r="L106" s="24"/>
      <c r="M106" s="155"/>
      <c r="N106" s="156" t="s">
        <v>41</v>
      </c>
      <c r="O106" s="55"/>
      <c r="P106" s="157" t="n">
        <f aca="false">O106*H106</f>
        <v>0</v>
      </c>
      <c r="Q106" s="157" t="n">
        <v>0</v>
      </c>
      <c r="R106" s="157" t="n">
        <f aca="false">Q106*H106</f>
        <v>0</v>
      </c>
      <c r="S106" s="157" t="n">
        <v>0</v>
      </c>
      <c r="T106" s="158" t="n">
        <f aca="false">S106*H106</f>
        <v>0</v>
      </c>
      <c r="AR106" s="159" t="s">
        <v>149</v>
      </c>
      <c r="AT106" s="159" t="s">
        <v>145</v>
      </c>
      <c r="AU106" s="159" t="s">
        <v>80</v>
      </c>
      <c r="AY106" s="4" t="s">
        <v>142</v>
      </c>
      <c r="BE106" s="160" t="n">
        <f aca="false">IF(N106="základní",J106,0)</f>
        <v>0</v>
      </c>
      <c r="BF106" s="160" t="n">
        <f aca="false">IF(N106="snížená",J106,0)</f>
        <v>0</v>
      </c>
      <c r="BG106" s="160" t="n">
        <f aca="false">IF(N106="zákl. přenesená",J106,0)</f>
        <v>0</v>
      </c>
      <c r="BH106" s="160" t="n">
        <f aca="false">IF(N106="sníž. přenesená",J106,0)</f>
        <v>0</v>
      </c>
      <c r="BI106" s="160" t="n">
        <f aca="false">IF(N106="nulová",J106,0)</f>
        <v>0</v>
      </c>
      <c r="BJ106" s="4" t="s">
        <v>80</v>
      </c>
      <c r="BK106" s="160" t="n">
        <f aca="false">ROUND(I106*H106,2)</f>
        <v>0</v>
      </c>
      <c r="BL106" s="4" t="s">
        <v>149</v>
      </c>
      <c r="BM106" s="159" t="s">
        <v>172</v>
      </c>
    </row>
    <row r="107" s="23" customFormat="true" ht="16.5" hidden="false" customHeight="true" outlineLevel="0" collapsed="false">
      <c r="B107" s="147"/>
      <c r="C107" s="148" t="s">
        <v>173</v>
      </c>
      <c r="D107" s="148" t="s">
        <v>145</v>
      </c>
      <c r="E107" s="149" t="s">
        <v>174</v>
      </c>
      <c r="F107" s="150" t="s">
        <v>175</v>
      </c>
      <c r="G107" s="151" t="s">
        <v>78</v>
      </c>
      <c r="H107" s="152" t="n">
        <v>93.893</v>
      </c>
      <c r="I107" s="153"/>
      <c r="J107" s="154" t="n">
        <f aca="false">ROUND(I107*H107,2)</f>
        <v>0</v>
      </c>
      <c r="K107" s="150" t="s">
        <v>148</v>
      </c>
      <c r="L107" s="24"/>
      <c r="M107" s="155"/>
      <c r="N107" s="156" t="s">
        <v>41</v>
      </c>
      <c r="O107" s="55"/>
      <c r="P107" s="157" t="n">
        <f aca="false">O107*H107</f>
        <v>0</v>
      </c>
      <c r="Q107" s="157" t="n">
        <v>0</v>
      </c>
      <c r="R107" s="157" t="n">
        <f aca="false">Q107*H107</f>
        <v>0</v>
      </c>
      <c r="S107" s="157" t="n">
        <v>0</v>
      </c>
      <c r="T107" s="158" t="n">
        <f aca="false">S107*H107</f>
        <v>0</v>
      </c>
      <c r="AR107" s="159" t="s">
        <v>149</v>
      </c>
      <c r="AT107" s="159" t="s">
        <v>145</v>
      </c>
      <c r="AU107" s="159" t="s">
        <v>80</v>
      </c>
      <c r="AY107" s="4" t="s">
        <v>142</v>
      </c>
      <c r="BE107" s="160" t="n">
        <f aca="false">IF(N107="základní",J107,0)</f>
        <v>0</v>
      </c>
      <c r="BF107" s="160" t="n">
        <f aca="false">IF(N107="snížená",J107,0)</f>
        <v>0</v>
      </c>
      <c r="BG107" s="160" t="n">
        <f aca="false">IF(N107="zákl. přenesená",J107,0)</f>
        <v>0</v>
      </c>
      <c r="BH107" s="160" t="n">
        <f aca="false">IF(N107="sníž. přenesená",J107,0)</f>
        <v>0</v>
      </c>
      <c r="BI107" s="160" t="n">
        <f aca="false">IF(N107="nulová",J107,0)</f>
        <v>0</v>
      </c>
      <c r="BJ107" s="4" t="s">
        <v>80</v>
      </c>
      <c r="BK107" s="160" t="n">
        <f aca="false">ROUND(I107*H107,2)</f>
        <v>0</v>
      </c>
      <c r="BL107" s="4" t="s">
        <v>149</v>
      </c>
      <c r="BM107" s="159" t="s">
        <v>176</v>
      </c>
    </row>
    <row r="108" s="23" customFormat="true" ht="16.5" hidden="false" customHeight="true" outlineLevel="0" collapsed="false">
      <c r="B108" s="147"/>
      <c r="C108" s="148" t="s">
        <v>177</v>
      </c>
      <c r="D108" s="148" t="s">
        <v>145</v>
      </c>
      <c r="E108" s="149" t="s">
        <v>178</v>
      </c>
      <c r="F108" s="150" t="s">
        <v>179</v>
      </c>
      <c r="G108" s="151" t="s">
        <v>180</v>
      </c>
      <c r="H108" s="152" t="n">
        <v>6</v>
      </c>
      <c r="I108" s="153"/>
      <c r="J108" s="154" t="n">
        <f aca="false">ROUND(I108*H108,2)</f>
        <v>0</v>
      </c>
      <c r="K108" s="150" t="s">
        <v>148</v>
      </c>
      <c r="L108" s="24"/>
      <c r="M108" s="155"/>
      <c r="N108" s="156" t="s">
        <v>41</v>
      </c>
      <c r="O108" s="55"/>
      <c r="P108" s="157" t="n">
        <f aca="false">O108*H108</f>
        <v>0</v>
      </c>
      <c r="Q108" s="157" t="n">
        <v>0</v>
      </c>
      <c r="R108" s="157" t="n">
        <f aca="false">Q108*H108</f>
        <v>0</v>
      </c>
      <c r="S108" s="157" t="n">
        <v>0</v>
      </c>
      <c r="T108" s="158" t="n">
        <f aca="false">S108*H108</f>
        <v>0</v>
      </c>
      <c r="AR108" s="159" t="s">
        <v>149</v>
      </c>
      <c r="AT108" s="159" t="s">
        <v>145</v>
      </c>
      <c r="AU108" s="159" t="s">
        <v>80</v>
      </c>
      <c r="AY108" s="4" t="s">
        <v>142</v>
      </c>
      <c r="BE108" s="160" t="n">
        <f aca="false">IF(N108="základní",J108,0)</f>
        <v>0</v>
      </c>
      <c r="BF108" s="160" t="n">
        <f aca="false">IF(N108="snížená",J108,0)</f>
        <v>0</v>
      </c>
      <c r="BG108" s="160" t="n">
        <f aca="false">IF(N108="zákl. přenesená",J108,0)</f>
        <v>0</v>
      </c>
      <c r="BH108" s="160" t="n">
        <f aca="false">IF(N108="sníž. přenesená",J108,0)</f>
        <v>0</v>
      </c>
      <c r="BI108" s="160" t="n">
        <f aca="false">IF(N108="nulová",J108,0)</f>
        <v>0</v>
      </c>
      <c r="BJ108" s="4" t="s">
        <v>80</v>
      </c>
      <c r="BK108" s="160" t="n">
        <f aca="false">ROUND(I108*H108,2)</f>
        <v>0</v>
      </c>
      <c r="BL108" s="4" t="s">
        <v>149</v>
      </c>
      <c r="BM108" s="159" t="s">
        <v>181</v>
      </c>
    </row>
    <row r="109" s="23" customFormat="true" ht="16.5" hidden="false" customHeight="true" outlineLevel="0" collapsed="false">
      <c r="B109" s="147"/>
      <c r="C109" s="148" t="s">
        <v>182</v>
      </c>
      <c r="D109" s="148" t="s">
        <v>145</v>
      </c>
      <c r="E109" s="149" t="s">
        <v>183</v>
      </c>
      <c r="F109" s="150" t="s">
        <v>184</v>
      </c>
      <c r="G109" s="151" t="s">
        <v>78</v>
      </c>
      <c r="H109" s="152" t="n">
        <v>6</v>
      </c>
      <c r="I109" s="153"/>
      <c r="J109" s="154" t="n">
        <f aca="false">ROUND(I109*H109,2)</f>
        <v>0</v>
      </c>
      <c r="K109" s="150" t="s">
        <v>148</v>
      </c>
      <c r="L109" s="24"/>
      <c r="M109" s="155"/>
      <c r="N109" s="156" t="s">
        <v>41</v>
      </c>
      <c r="O109" s="55"/>
      <c r="P109" s="157" t="n">
        <f aca="false">O109*H109</f>
        <v>0</v>
      </c>
      <c r="Q109" s="157" t="n">
        <v>0</v>
      </c>
      <c r="R109" s="157" t="n">
        <f aca="false">Q109*H109</f>
        <v>0</v>
      </c>
      <c r="S109" s="157" t="n">
        <v>0</v>
      </c>
      <c r="T109" s="158" t="n">
        <f aca="false">S109*H109</f>
        <v>0</v>
      </c>
      <c r="AR109" s="159" t="s">
        <v>149</v>
      </c>
      <c r="AT109" s="159" t="s">
        <v>145</v>
      </c>
      <c r="AU109" s="159" t="s">
        <v>80</v>
      </c>
      <c r="AY109" s="4" t="s">
        <v>142</v>
      </c>
      <c r="BE109" s="160" t="n">
        <f aca="false">IF(N109="základní",J109,0)</f>
        <v>0</v>
      </c>
      <c r="BF109" s="160" t="n">
        <f aca="false">IF(N109="snížená",J109,0)</f>
        <v>0</v>
      </c>
      <c r="BG109" s="160" t="n">
        <f aca="false">IF(N109="zákl. přenesená",J109,0)</f>
        <v>0</v>
      </c>
      <c r="BH109" s="160" t="n">
        <f aca="false">IF(N109="sníž. přenesená",J109,0)</f>
        <v>0</v>
      </c>
      <c r="BI109" s="160" t="n">
        <f aca="false">IF(N109="nulová",J109,0)</f>
        <v>0</v>
      </c>
      <c r="BJ109" s="4" t="s">
        <v>80</v>
      </c>
      <c r="BK109" s="160" t="n">
        <f aca="false">ROUND(I109*H109,2)</f>
        <v>0</v>
      </c>
      <c r="BL109" s="4" t="s">
        <v>149</v>
      </c>
      <c r="BM109" s="159" t="s">
        <v>185</v>
      </c>
    </row>
    <row r="110" s="23" customFormat="true" ht="16.5" hidden="false" customHeight="true" outlineLevel="0" collapsed="false">
      <c r="B110" s="147"/>
      <c r="C110" s="148" t="s">
        <v>186</v>
      </c>
      <c r="D110" s="148" t="s">
        <v>145</v>
      </c>
      <c r="E110" s="149" t="s">
        <v>187</v>
      </c>
      <c r="F110" s="150" t="s">
        <v>188</v>
      </c>
      <c r="G110" s="151" t="s">
        <v>78</v>
      </c>
      <c r="H110" s="152" t="n">
        <v>24.725</v>
      </c>
      <c r="I110" s="153"/>
      <c r="J110" s="154" t="n">
        <f aca="false">ROUND(I110*H110,2)</f>
        <v>0</v>
      </c>
      <c r="K110" s="150" t="s">
        <v>148</v>
      </c>
      <c r="L110" s="24"/>
      <c r="M110" s="155"/>
      <c r="N110" s="156" t="s">
        <v>41</v>
      </c>
      <c r="O110" s="55"/>
      <c r="P110" s="157" t="n">
        <f aca="false">O110*H110</f>
        <v>0</v>
      </c>
      <c r="Q110" s="157" t="n">
        <v>0</v>
      </c>
      <c r="R110" s="157" t="n">
        <f aca="false">Q110*H110</f>
        <v>0</v>
      </c>
      <c r="S110" s="157" t="n">
        <v>0</v>
      </c>
      <c r="T110" s="158" t="n">
        <f aca="false">S110*H110</f>
        <v>0</v>
      </c>
      <c r="AR110" s="159" t="s">
        <v>149</v>
      </c>
      <c r="AT110" s="159" t="s">
        <v>145</v>
      </c>
      <c r="AU110" s="159" t="s">
        <v>80</v>
      </c>
      <c r="AY110" s="4" t="s">
        <v>142</v>
      </c>
      <c r="BE110" s="160" t="n">
        <f aca="false">IF(N110="základní",J110,0)</f>
        <v>0</v>
      </c>
      <c r="BF110" s="160" t="n">
        <f aca="false">IF(N110="snížená",J110,0)</f>
        <v>0</v>
      </c>
      <c r="BG110" s="160" t="n">
        <f aca="false">IF(N110="zákl. přenesená",J110,0)</f>
        <v>0</v>
      </c>
      <c r="BH110" s="160" t="n">
        <f aca="false">IF(N110="sníž. přenesená",J110,0)</f>
        <v>0</v>
      </c>
      <c r="BI110" s="160" t="n">
        <f aca="false">IF(N110="nulová",J110,0)</f>
        <v>0</v>
      </c>
      <c r="BJ110" s="4" t="s">
        <v>80</v>
      </c>
      <c r="BK110" s="160" t="n">
        <f aca="false">ROUND(I110*H110,2)</f>
        <v>0</v>
      </c>
      <c r="BL110" s="4" t="s">
        <v>149</v>
      </c>
      <c r="BM110" s="159" t="s">
        <v>189</v>
      </c>
    </row>
    <row r="111" s="23" customFormat="true" ht="16.5" hidden="false" customHeight="true" outlineLevel="0" collapsed="false">
      <c r="B111" s="147"/>
      <c r="C111" s="148" t="s">
        <v>190</v>
      </c>
      <c r="D111" s="148" t="s">
        <v>145</v>
      </c>
      <c r="E111" s="149" t="s">
        <v>191</v>
      </c>
      <c r="F111" s="150" t="s">
        <v>192</v>
      </c>
      <c r="G111" s="151" t="s">
        <v>78</v>
      </c>
      <c r="H111" s="152" t="n">
        <v>131.7</v>
      </c>
      <c r="I111" s="153"/>
      <c r="J111" s="154" t="n">
        <f aca="false">ROUND(I111*H111,2)</f>
        <v>0</v>
      </c>
      <c r="K111" s="150" t="s">
        <v>148</v>
      </c>
      <c r="L111" s="24"/>
      <c r="M111" s="155"/>
      <c r="N111" s="156" t="s">
        <v>41</v>
      </c>
      <c r="O111" s="55"/>
      <c r="P111" s="157" t="n">
        <f aca="false">O111*H111</f>
        <v>0</v>
      </c>
      <c r="Q111" s="157" t="n">
        <v>0</v>
      </c>
      <c r="R111" s="157" t="n">
        <f aca="false">Q111*H111</f>
        <v>0</v>
      </c>
      <c r="S111" s="157" t="n">
        <v>0</v>
      </c>
      <c r="T111" s="158" t="n">
        <f aca="false">S111*H111</f>
        <v>0</v>
      </c>
      <c r="AR111" s="159" t="s">
        <v>149</v>
      </c>
      <c r="AT111" s="159" t="s">
        <v>145</v>
      </c>
      <c r="AU111" s="159" t="s">
        <v>80</v>
      </c>
      <c r="AY111" s="4" t="s">
        <v>142</v>
      </c>
      <c r="BE111" s="160" t="n">
        <f aca="false">IF(N111="základní",J111,0)</f>
        <v>0</v>
      </c>
      <c r="BF111" s="160" t="n">
        <f aca="false">IF(N111="snížená",J111,0)</f>
        <v>0</v>
      </c>
      <c r="BG111" s="160" t="n">
        <f aca="false">IF(N111="zákl. přenesená",J111,0)</f>
        <v>0</v>
      </c>
      <c r="BH111" s="160" t="n">
        <f aca="false">IF(N111="sníž. přenesená",J111,0)</f>
        <v>0</v>
      </c>
      <c r="BI111" s="160" t="n">
        <f aca="false">IF(N111="nulová",J111,0)</f>
        <v>0</v>
      </c>
      <c r="BJ111" s="4" t="s">
        <v>80</v>
      </c>
      <c r="BK111" s="160" t="n">
        <f aca="false">ROUND(I111*H111,2)</f>
        <v>0</v>
      </c>
      <c r="BL111" s="4" t="s">
        <v>149</v>
      </c>
      <c r="BM111" s="159" t="s">
        <v>193</v>
      </c>
    </row>
    <row r="112" s="23" customFormat="true" ht="16.5" hidden="false" customHeight="true" outlineLevel="0" collapsed="false">
      <c r="B112" s="147"/>
      <c r="C112" s="148" t="s">
        <v>194</v>
      </c>
      <c r="D112" s="148" t="s">
        <v>145</v>
      </c>
      <c r="E112" s="149" t="s">
        <v>195</v>
      </c>
      <c r="F112" s="150" t="s">
        <v>196</v>
      </c>
      <c r="G112" s="151" t="s">
        <v>78</v>
      </c>
      <c r="H112" s="152" t="n">
        <v>16</v>
      </c>
      <c r="I112" s="153"/>
      <c r="J112" s="154" t="n">
        <f aca="false">ROUND(I112*H112,2)</f>
        <v>0</v>
      </c>
      <c r="K112" s="150" t="s">
        <v>148</v>
      </c>
      <c r="L112" s="24"/>
      <c r="M112" s="155"/>
      <c r="N112" s="156" t="s">
        <v>41</v>
      </c>
      <c r="O112" s="55"/>
      <c r="P112" s="157" t="n">
        <f aca="false">O112*H112</f>
        <v>0</v>
      </c>
      <c r="Q112" s="157" t="n">
        <v>0</v>
      </c>
      <c r="R112" s="157" t="n">
        <f aca="false">Q112*H112</f>
        <v>0</v>
      </c>
      <c r="S112" s="157" t="n">
        <v>0</v>
      </c>
      <c r="T112" s="158" t="n">
        <f aca="false">S112*H112</f>
        <v>0</v>
      </c>
      <c r="AR112" s="159" t="s">
        <v>149</v>
      </c>
      <c r="AT112" s="159" t="s">
        <v>145</v>
      </c>
      <c r="AU112" s="159" t="s">
        <v>80</v>
      </c>
      <c r="AY112" s="4" t="s">
        <v>142</v>
      </c>
      <c r="BE112" s="160" t="n">
        <f aca="false">IF(N112="základní",J112,0)</f>
        <v>0</v>
      </c>
      <c r="BF112" s="160" t="n">
        <f aca="false">IF(N112="snížená",J112,0)</f>
        <v>0</v>
      </c>
      <c r="BG112" s="160" t="n">
        <f aca="false">IF(N112="zákl. přenesená",J112,0)</f>
        <v>0</v>
      </c>
      <c r="BH112" s="160" t="n">
        <f aca="false">IF(N112="sníž. přenesená",J112,0)</f>
        <v>0</v>
      </c>
      <c r="BI112" s="160" t="n">
        <f aca="false">IF(N112="nulová",J112,0)</f>
        <v>0</v>
      </c>
      <c r="BJ112" s="4" t="s">
        <v>80</v>
      </c>
      <c r="BK112" s="160" t="n">
        <f aca="false">ROUND(I112*H112,2)</f>
        <v>0</v>
      </c>
      <c r="BL112" s="4" t="s">
        <v>149</v>
      </c>
      <c r="BM112" s="159" t="s">
        <v>197</v>
      </c>
    </row>
    <row r="113" s="23" customFormat="true" ht="16.5" hidden="false" customHeight="true" outlineLevel="0" collapsed="false">
      <c r="B113" s="147"/>
      <c r="C113" s="148" t="s">
        <v>198</v>
      </c>
      <c r="D113" s="148" t="s">
        <v>145</v>
      </c>
      <c r="E113" s="149" t="s">
        <v>199</v>
      </c>
      <c r="F113" s="150" t="s">
        <v>200</v>
      </c>
      <c r="G113" s="151" t="s">
        <v>201</v>
      </c>
      <c r="H113" s="152" t="n">
        <v>1</v>
      </c>
      <c r="I113" s="153"/>
      <c r="J113" s="154" t="n">
        <f aca="false">ROUND(I113*H113,2)</f>
        <v>0</v>
      </c>
      <c r="K113" s="150" t="s">
        <v>148</v>
      </c>
      <c r="L113" s="24"/>
      <c r="M113" s="155"/>
      <c r="N113" s="156" t="s">
        <v>41</v>
      </c>
      <c r="O113" s="55"/>
      <c r="P113" s="157" t="n">
        <f aca="false">O113*H113</f>
        <v>0</v>
      </c>
      <c r="Q113" s="157" t="n">
        <v>0</v>
      </c>
      <c r="R113" s="157" t="n">
        <f aca="false">Q113*H113</f>
        <v>0</v>
      </c>
      <c r="S113" s="157" t="n">
        <v>0</v>
      </c>
      <c r="T113" s="158" t="n">
        <f aca="false">S113*H113</f>
        <v>0</v>
      </c>
      <c r="AR113" s="159" t="s">
        <v>149</v>
      </c>
      <c r="AT113" s="159" t="s">
        <v>145</v>
      </c>
      <c r="AU113" s="159" t="s">
        <v>80</v>
      </c>
      <c r="AY113" s="4" t="s">
        <v>142</v>
      </c>
      <c r="BE113" s="160" t="n">
        <f aca="false">IF(N113="základní",J113,0)</f>
        <v>0</v>
      </c>
      <c r="BF113" s="160" t="n">
        <f aca="false">IF(N113="snížená",J113,0)</f>
        <v>0</v>
      </c>
      <c r="BG113" s="160" t="n">
        <f aca="false">IF(N113="zákl. přenesená",J113,0)</f>
        <v>0</v>
      </c>
      <c r="BH113" s="160" t="n">
        <f aca="false">IF(N113="sníž. přenesená",J113,0)</f>
        <v>0</v>
      </c>
      <c r="BI113" s="160" t="n">
        <f aca="false">IF(N113="nulová",J113,0)</f>
        <v>0</v>
      </c>
      <c r="BJ113" s="4" t="s">
        <v>80</v>
      </c>
      <c r="BK113" s="160" t="n">
        <f aca="false">ROUND(I113*H113,2)</f>
        <v>0</v>
      </c>
      <c r="BL113" s="4" t="s">
        <v>149</v>
      </c>
      <c r="BM113" s="159" t="s">
        <v>202</v>
      </c>
    </row>
    <row r="114" s="23" customFormat="true" ht="16.5" hidden="false" customHeight="true" outlineLevel="0" collapsed="false">
      <c r="B114" s="147"/>
      <c r="C114" s="148" t="s">
        <v>8</v>
      </c>
      <c r="D114" s="148" t="s">
        <v>145</v>
      </c>
      <c r="E114" s="149" t="s">
        <v>203</v>
      </c>
      <c r="F114" s="150" t="s">
        <v>204</v>
      </c>
      <c r="G114" s="151" t="s">
        <v>201</v>
      </c>
      <c r="H114" s="152" t="n">
        <v>2</v>
      </c>
      <c r="I114" s="153"/>
      <c r="J114" s="154" t="n">
        <f aca="false">ROUND(I114*H114,2)</f>
        <v>0</v>
      </c>
      <c r="K114" s="150" t="s">
        <v>148</v>
      </c>
      <c r="L114" s="24"/>
      <c r="M114" s="155"/>
      <c r="N114" s="156" t="s">
        <v>41</v>
      </c>
      <c r="O114" s="55"/>
      <c r="P114" s="157" t="n">
        <f aca="false">O114*H114</f>
        <v>0</v>
      </c>
      <c r="Q114" s="157" t="n">
        <v>0</v>
      </c>
      <c r="R114" s="157" t="n">
        <f aca="false">Q114*H114</f>
        <v>0</v>
      </c>
      <c r="S114" s="157" t="n">
        <v>0</v>
      </c>
      <c r="T114" s="158" t="n">
        <f aca="false">S114*H114</f>
        <v>0</v>
      </c>
      <c r="AR114" s="159" t="s">
        <v>149</v>
      </c>
      <c r="AT114" s="159" t="s">
        <v>145</v>
      </c>
      <c r="AU114" s="159" t="s">
        <v>80</v>
      </c>
      <c r="AY114" s="4" t="s">
        <v>142</v>
      </c>
      <c r="BE114" s="160" t="n">
        <f aca="false">IF(N114="základní",J114,0)</f>
        <v>0</v>
      </c>
      <c r="BF114" s="160" t="n">
        <f aca="false">IF(N114="snížená",J114,0)</f>
        <v>0</v>
      </c>
      <c r="BG114" s="160" t="n">
        <f aca="false">IF(N114="zákl. přenesená",J114,0)</f>
        <v>0</v>
      </c>
      <c r="BH114" s="160" t="n">
        <f aca="false">IF(N114="sníž. přenesená",J114,0)</f>
        <v>0</v>
      </c>
      <c r="BI114" s="160" t="n">
        <f aca="false">IF(N114="nulová",J114,0)</f>
        <v>0</v>
      </c>
      <c r="BJ114" s="4" t="s">
        <v>80</v>
      </c>
      <c r="BK114" s="160" t="n">
        <f aca="false">ROUND(I114*H114,2)</f>
        <v>0</v>
      </c>
      <c r="BL114" s="4" t="s">
        <v>149</v>
      </c>
      <c r="BM114" s="159" t="s">
        <v>205</v>
      </c>
    </row>
    <row r="115" s="133" customFormat="true" ht="22.8" hidden="false" customHeight="true" outlineLevel="0" collapsed="false">
      <c r="B115" s="134"/>
      <c r="D115" s="135" t="s">
        <v>68</v>
      </c>
      <c r="E115" s="145" t="s">
        <v>177</v>
      </c>
      <c r="F115" s="145" t="s">
        <v>206</v>
      </c>
      <c r="I115" s="137"/>
      <c r="J115" s="146" t="n">
        <f aca="false">BK115</f>
        <v>0</v>
      </c>
      <c r="L115" s="134"/>
      <c r="M115" s="139"/>
      <c r="N115" s="140"/>
      <c r="O115" s="140"/>
      <c r="P115" s="141" t="n">
        <f aca="false">SUM(P116:P121)</f>
        <v>0</v>
      </c>
      <c r="Q115" s="140"/>
      <c r="R115" s="141" t="n">
        <f aca="false">SUM(R116:R121)</f>
        <v>0</v>
      </c>
      <c r="S115" s="140"/>
      <c r="T115" s="142" t="n">
        <f aca="false">SUM(T116:T121)</f>
        <v>3.4424</v>
      </c>
      <c r="AR115" s="135" t="s">
        <v>74</v>
      </c>
      <c r="AT115" s="143" t="s">
        <v>68</v>
      </c>
      <c r="AU115" s="143" t="s">
        <v>74</v>
      </c>
      <c r="AY115" s="135" t="s">
        <v>142</v>
      </c>
      <c r="BK115" s="144" t="n">
        <f aca="false">SUM(BK116:BK121)</f>
        <v>0</v>
      </c>
    </row>
    <row r="116" s="23" customFormat="true" ht="16.5" hidden="false" customHeight="true" outlineLevel="0" collapsed="false">
      <c r="B116" s="147"/>
      <c r="C116" s="148" t="s">
        <v>207</v>
      </c>
      <c r="D116" s="148" t="s">
        <v>145</v>
      </c>
      <c r="E116" s="149" t="s">
        <v>208</v>
      </c>
      <c r="F116" s="150" t="s">
        <v>209</v>
      </c>
      <c r="G116" s="151" t="s">
        <v>210</v>
      </c>
      <c r="H116" s="152" t="n">
        <v>1</v>
      </c>
      <c r="I116" s="153"/>
      <c r="J116" s="154" t="n">
        <f aca="false">ROUND(I116*H116,2)</f>
        <v>0</v>
      </c>
      <c r="K116" s="150" t="s">
        <v>148</v>
      </c>
      <c r="L116" s="24"/>
      <c r="M116" s="155"/>
      <c r="N116" s="156" t="s">
        <v>41</v>
      </c>
      <c r="O116" s="55"/>
      <c r="P116" s="157" t="n">
        <f aca="false">O116*H116</f>
        <v>0</v>
      </c>
      <c r="Q116" s="157" t="n">
        <v>0</v>
      </c>
      <c r="R116" s="157" t="n">
        <f aca="false">Q116*H116</f>
        <v>0</v>
      </c>
      <c r="S116" s="157" t="n">
        <v>0</v>
      </c>
      <c r="T116" s="158" t="n">
        <f aca="false">S116*H116</f>
        <v>0</v>
      </c>
      <c r="AR116" s="159" t="s">
        <v>149</v>
      </c>
      <c r="AT116" s="159" t="s">
        <v>145</v>
      </c>
      <c r="AU116" s="159" t="s">
        <v>80</v>
      </c>
      <c r="AY116" s="4" t="s">
        <v>142</v>
      </c>
      <c r="BE116" s="160" t="n">
        <f aca="false">IF(N116="základní",J116,0)</f>
        <v>0</v>
      </c>
      <c r="BF116" s="160" t="n">
        <f aca="false">IF(N116="snížená",J116,0)</f>
        <v>0</v>
      </c>
      <c r="BG116" s="160" t="n">
        <f aca="false">IF(N116="zákl. přenesená",J116,0)</f>
        <v>0</v>
      </c>
      <c r="BH116" s="160" t="n">
        <f aca="false">IF(N116="sníž. přenesená",J116,0)</f>
        <v>0</v>
      </c>
      <c r="BI116" s="160" t="n">
        <f aca="false">IF(N116="nulová",J116,0)</f>
        <v>0</v>
      </c>
      <c r="BJ116" s="4" t="s">
        <v>80</v>
      </c>
      <c r="BK116" s="160" t="n">
        <f aca="false">ROUND(I116*H116,2)</f>
        <v>0</v>
      </c>
      <c r="BL116" s="4" t="s">
        <v>149</v>
      </c>
      <c r="BM116" s="159" t="s">
        <v>211</v>
      </c>
    </row>
    <row r="117" s="23" customFormat="true" ht="16.5" hidden="false" customHeight="true" outlineLevel="0" collapsed="false">
      <c r="B117" s="147"/>
      <c r="C117" s="148" t="s">
        <v>212</v>
      </c>
      <c r="D117" s="148" t="s">
        <v>145</v>
      </c>
      <c r="E117" s="149" t="s">
        <v>213</v>
      </c>
      <c r="F117" s="150" t="s">
        <v>214</v>
      </c>
      <c r="G117" s="151" t="s">
        <v>210</v>
      </c>
      <c r="H117" s="152" t="n">
        <v>1</v>
      </c>
      <c r="I117" s="153"/>
      <c r="J117" s="154" t="n">
        <f aca="false">ROUND(I117*H117,2)</f>
        <v>0</v>
      </c>
      <c r="K117" s="150" t="s">
        <v>148</v>
      </c>
      <c r="L117" s="24"/>
      <c r="M117" s="155"/>
      <c r="N117" s="156" t="s">
        <v>41</v>
      </c>
      <c r="O117" s="55"/>
      <c r="P117" s="157" t="n">
        <f aca="false">O117*H117</f>
        <v>0</v>
      </c>
      <c r="Q117" s="157" t="n">
        <v>0</v>
      </c>
      <c r="R117" s="157" t="n">
        <f aca="false">Q117*H117</f>
        <v>0</v>
      </c>
      <c r="S117" s="157" t="n">
        <v>0</v>
      </c>
      <c r="T117" s="158" t="n">
        <f aca="false">S117*H117</f>
        <v>0</v>
      </c>
      <c r="AR117" s="159" t="s">
        <v>215</v>
      </c>
      <c r="AT117" s="159" t="s">
        <v>145</v>
      </c>
      <c r="AU117" s="159" t="s">
        <v>80</v>
      </c>
      <c r="AY117" s="4" t="s">
        <v>142</v>
      </c>
      <c r="BE117" s="160" t="n">
        <f aca="false">IF(N117="základní",J117,0)</f>
        <v>0</v>
      </c>
      <c r="BF117" s="160" t="n">
        <f aca="false">IF(N117="snížená",J117,0)</f>
        <v>0</v>
      </c>
      <c r="BG117" s="160" t="n">
        <f aca="false">IF(N117="zákl. přenesená",J117,0)</f>
        <v>0</v>
      </c>
      <c r="BH117" s="160" t="n">
        <f aca="false">IF(N117="sníž. přenesená",J117,0)</f>
        <v>0</v>
      </c>
      <c r="BI117" s="160" t="n">
        <f aca="false">IF(N117="nulová",J117,0)</f>
        <v>0</v>
      </c>
      <c r="BJ117" s="4" t="s">
        <v>80</v>
      </c>
      <c r="BK117" s="160" t="n">
        <f aca="false">ROUND(I117*H117,2)</f>
        <v>0</v>
      </c>
      <c r="BL117" s="4" t="s">
        <v>215</v>
      </c>
      <c r="BM117" s="159" t="s">
        <v>216</v>
      </c>
    </row>
    <row r="118" s="23" customFormat="true" ht="16.5" hidden="false" customHeight="true" outlineLevel="0" collapsed="false">
      <c r="B118" s="147"/>
      <c r="C118" s="148" t="s">
        <v>217</v>
      </c>
      <c r="D118" s="148" t="s">
        <v>145</v>
      </c>
      <c r="E118" s="149" t="s">
        <v>218</v>
      </c>
      <c r="F118" s="150" t="s">
        <v>219</v>
      </c>
      <c r="G118" s="151" t="s">
        <v>78</v>
      </c>
      <c r="H118" s="152" t="n">
        <v>6.21</v>
      </c>
      <c r="I118" s="153"/>
      <c r="J118" s="154" t="n">
        <f aca="false">ROUND(I118*H118,2)</f>
        <v>0</v>
      </c>
      <c r="K118" s="150" t="s">
        <v>148</v>
      </c>
      <c r="L118" s="24"/>
      <c r="M118" s="155"/>
      <c r="N118" s="156" t="s">
        <v>41</v>
      </c>
      <c r="O118" s="55"/>
      <c r="P118" s="157" t="n">
        <f aca="false">O118*H118</f>
        <v>0</v>
      </c>
      <c r="Q118" s="157" t="n">
        <v>0</v>
      </c>
      <c r="R118" s="157" t="n">
        <f aca="false">Q118*H118</f>
        <v>0</v>
      </c>
      <c r="S118" s="157" t="n">
        <v>0</v>
      </c>
      <c r="T118" s="158" t="n">
        <f aca="false">S118*H118</f>
        <v>0</v>
      </c>
      <c r="AR118" s="159" t="s">
        <v>149</v>
      </c>
      <c r="AT118" s="159" t="s">
        <v>145</v>
      </c>
      <c r="AU118" s="159" t="s">
        <v>80</v>
      </c>
      <c r="AY118" s="4" t="s">
        <v>142</v>
      </c>
      <c r="BE118" s="160" t="n">
        <f aca="false">IF(N118="základní",J118,0)</f>
        <v>0</v>
      </c>
      <c r="BF118" s="160" t="n">
        <f aca="false">IF(N118="snížená",J118,0)</f>
        <v>0</v>
      </c>
      <c r="BG118" s="160" t="n">
        <f aca="false">IF(N118="zákl. přenesená",J118,0)</f>
        <v>0</v>
      </c>
      <c r="BH118" s="160" t="n">
        <f aca="false">IF(N118="sníž. přenesená",J118,0)</f>
        <v>0</v>
      </c>
      <c r="BI118" s="160" t="n">
        <f aca="false">IF(N118="nulová",J118,0)</f>
        <v>0</v>
      </c>
      <c r="BJ118" s="4" t="s">
        <v>80</v>
      </c>
      <c r="BK118" s="160" t="n">
        <f aca="false">ROUND(I118*H118,2)</f>
        <v>0</v>
      </c>
      <c r="BL118" s="4" t="s">
        <v>149</v>
      </c>
      <c r="BM118" s="159" t="s">
        <v>220</v>
      </c>
    </row>
    <row r="119" s="23" customFormat="true" ht="16.5" hidden="false" customHeight="true" outlineLevel="0" collapsed="false">
      <c r="B119" s="147"/>
      <c r="C119" s="148" t="s">
        <v>221</v>
      </c>
      <c r="D119" s="148" t="s">
        <v>145</v>
      </c>
      <c r="E119" s="149" t="s">
        <v>222</v>
      </c>
      <c r="F119" s="150" t="s">
        <v>223</v>
      </c>
      <c r="G119" s="151" t="s">
        <v>224</v>
      </c>
      <c r="H119" s="152" t="n">
        <v>0.25</v>
      </c>
      <c r="I119" s="153"/>
      <c r="J119" s="154" t="n">
        <f aca="false">ROUND(I119*H119,2)</f>
        <v>0</v>
      </c>
      <c r="K119" s="150" t="s">
        <v>148</v>
      </c>
      <c r="L119" s="24"/>
      <c r="M119" s="155"/>
      <c r="N119" s="156" t="s">
        <v>41</v>
      </c>
      <c r="O119" s="55"/>
      <c r="P119" s="157" t="n">
        <f aca="false">O119*H119</f>
        <v>0</v>
      </c>
      <c r="Q119" s="157" t="n">
        <v>0</v>
      </c>
      <c r="R119" s="157" t="n">
        <f aca="false">Q119*H119</f>
        <v>0</v>
      </c>
      <c r="S119" s="157" t="n">
        <v>0</v>
      </c>
      <c r="T119" s="158" t="n">
        <f aca="false">S119*H119</f>
        <v>0</v>
      </c>
      <c r="AR119" s="159" t="s">
        <v>149</v>
      </c>
      <c r="AT119" s="159" t="s">
        <v>145</v>
      </c>
      <c r="AU119" s="159" t="s">
        <v>80</v>
      </c>
      <c r="AY119" s="4" t="s">
        <v>142</v>
      </c>
      <c r="BE119" s="160" t="n">
        <f aca="false">IF(N119="základní",J119,0)</f>
        <v>0</v>
      </c>
      <c r="BF119" s="160" t="n">
        <f aca="false">IF(N119="snížená",J119,0)</f>
        <v>0</v>
      </c>
      <c r="BG119" s="160" t="n">
        <f aca="false">IF(N119="zákl. přenesená",J119,0)</f>
        <v>0</v>
      </c>
      <c r="BH119" s="160" t="n">
        <f aca="false">IF(N119="sníž. přenesená",J119,0)</f>
        <v>0</v>
      </c>
      <c r="BI119" s="160" t="n">
        <f aca="false">IF(N119="nulová",J119,0)</f>
        <v>0</v>
      </c>
      <c r="BJ119" s="4" t="s">
        <v>80</v>
      </c>
      <c r="BK119" s="160" t="n">
        <f aca="false">ROUND(I119*H119,2)</f>
        <v>0</v>
      </c>
      <c r="BL119" s="4" t="s">
        <v>149</v>
      </c>
      <c r="BM119" s="159" t="s">
        <v>225</v>
      </c>
    </row>
    <row r="120" s="23" customFormat="true" ht="16.5" hidden="false" customHeight="true" outlineLevel="0" collapsed="false">
      <c r="B120" s="147"/>
      <c r="C120" s="148" t="s">
        <v>226</v>
      </c>
      <c r="D120" s="148" t="s">
        <v>145</v>
      </c>
      <c r="E120" s="149" t="s">
        <v>227</v>
      </c>
      <c r="F120" s="150" t="s">
        <v>228</v>
      </c>
      <c r="G120" s="151" t="s">
        <v>78</v>
      </c>
      <c r="H120" s="152" t="n">
        <v>4.4</v>
      </c>
      <c r="I120" s="153"/>
      <c r="J120" s="154" t="n">
        <f aca="false">ROUND(I120*H120,2)</f>
        <v>0</v>
      </c>
      <c r="K120" s="150" t="s">
        <v>148</v>
      </c>
      <c r="L120" s="24"/>
      <c r="M120" s="155"/>
      <c r="N120" s="156" t="s">
        <v>41</v>
      </c>
      <c r="O120" s="55"/>
      <c r="P120" s="157" t="n">
        <f aca="false">O120*H120</f>
        <v>0</v>
      </c>
      <c r="Q120" s="157" t="n">
        <v>0</v>
      </c>
      <c r="R120" s="157" t="n">
        <f aca="false">Q120*H120</f>
        <v>0</v>
      </c>
      <c r="S120" s="157" t="n">
        <v>0.076</v>
      </c>
      <c r="T120" s="158" t="n">
        <f aca="false">S120*H120</f>
        <v>0.3344</v>
      </c>
      <c r="AR120" s="159" t="s">
        <v>149</v>
      </c>
      <c r="AT120" s="159" t="s">
        <v>145</v>
      </c>
      <c r="AU120" s="159" t="s">
        <v>80</v>
      </c>
      <c r="AY120" s="4" t="s">
        <v>142</v>
      </c>
      <c r="BE120" s="160" t="n">
        <f aca="false">IF(N120="základní",J120,0)</f>
        <v>0</v>
      </c>
      <c r="BF120" s="160" t="n">
        <f aca="false">IF(N120="snížená",J120,0)</f>
        <v>0</v>
      </c>
      <c r="BG120" s="160" t="n">
        <f aca="false">IF(N120="zákl. přenesená",J120,0)</f>
        <v>0</v>
      </c>
      <c r="BH120" s="160" t="n">
        <f aca="false">IF(N120="sníž. přenesená",J120,0)</f>
        <v>0</v>
      </c>
      <c r="BI120" s="160" t="n">
        <f aca="false">IF(N120="nulová",J120,0)</f>
        <v>0</v>
      </c>
      <c r="BJ120" s="4" t="s">
        <v>80</v>
      </c>
      <c r="BK120" s="160" t="n">
        <f aca="false">ROUND(I120*H120,2)</f>
        <v>0</v>
      </c>
      <c r="BL120" s="4" t="s">
        <v>149</v>
      </c>
      <c r="BM120" s="159" t="s">
        <v>229</v>
      </c>
    </row>
    <row r="121" s="23" customFormat="true" ht="16.5" hidden="false" customHeight="true" outlineLevel="0" collapsed="false">
      <c r="B121" s="147"/>
      <c r="C121" s="148" t="s">
        <v>7</v>
      </c>
      <c r="D121" s="148" t="s">
        <v>145</v>
      </c>
      <c r="E121" s="149" t="s">
        <v>230</v>
      </c>
      <c r="F121" s="150" t="s">
        <v>231</v>
      </c>
      <c r="G121" s="151" t="s">
        <v>224</v>
      </c>
      <c r="H121" s="152" t="n">
        <v>14</v>
      </c>
      <c r="I121" s="153"/>
      <c r="J121" s="154" t="n">
        <f aca="false">ROUND(I121*H121,2)</f>
        <v>0</v>
      </c>
      <c r="K121" s="150" t="s">
        <v>148</v>
      </c>
      <c r="L121" s="24"/>
      <c r="M121" s="155"/>
      <c r="N121" s="156" t="s">
        <v>41</v>
      </c>
      <c r="O121" s="55"/>
      <c r="P121" s="157" t="n">
        <f aca="false">O121*H121</f>
        <v>0</v>
      </c>
      <c r="Q121" s="157" t="n">
        <v>0</v>
      </c>
      <c r="R121" s="157" t="n">
        <f aca="false">Q121*H121</f>
        <v>0</v>
      </c>
      <c r="S121" s="157" t="n">
        <v>0.222</v>
      </c>
      <c r="T121" s="158" t="n">
        <f aca="false">S121*H121</f>
        <v>3.108</v>
      </c>
      <c r="AR121" s="159" t="s">
        <v>149</v>
      </c>
      <c r="AT121" s="159" t="s">
        <v>145</v>
      </c>
      <c r="AU121" s="159" t="s">
        <v>80</v>
      </c>
      <c r="AY121" s="4" t="s">
        <v>142</v>
      </c>
      <c r="BE121" s="160" t="n">
        <f aca="false">IF(N121="základní",J121,0)</f>
        <v>0</v>
      </c>
      <c r="BF121" s="160" t="n">
        <f aca="false">IF(N121="snížená",J121,0)</f>
        <v>0</v>
      </c>
      <c r="BG121" s="160" t="n">
        <f aca="false">IF(N121="zákl. přenesená",J121,0)</f>
        <v>0</v>
      </c>
      <c r="BH121" s="160" t="n">
        <f aca="false">IF(N121="sníž. přenesená",J121,0)</f>
        <v>0</v>
      </c>
      <c r="BI121" s="160" t="n">
        <f aca="false">IF(N121="nulová",J121,0)</f>
        <v>0</v>
      </c>
      <c r="BJ121" s="4" t="s">
        <v>80</v>
      </c>
      <c r="BK121" s="160" t="n">
        <f aca="false">ROUND(I121*H121,2)</f>
        <v>0</v>
      </c>
      <c r="BL121" s="4" t="s">
        <v>149</v>
      </c>
      <c r="BM121" s="159" t="s">
        <v>232</v>
      </c>
    </row>
    <row r="122" s="133" customFormat="true" ht="22.8" hidden="false" customHeight="true" outlineLevel="0" collapsed="false">
      <c r="B122" s="134"/>
      <c r="D122" s="135" t="s">
        <v>68</v>
      </c>
      <c r="E122" s="145" t="s">
        <v>233</v>
      </c>
      <c r="F122" s="145" t="s">
        <v>234</v>
      </c>
      <c r="I122" s="137"/>
      <c r="J122" s="146" t="n">
        <f aca="false">BK122</f>
        <v>0</v>
      </c>
      <c r="L122" s="134"/>
      <c r="M122" s="139"/>
      <c r="N122" s="140"/>
      <c r="O122" s="140"/>
      <c r="P122" s="141" t="n">
        <f aca="false">SUM(P123:P128)</f>
        <v>0</v>
      </c>
      <c r="Q122" s="140"/>
      <c r="R122" s="141" t="n">
        <f aca="false">SUM(R123:R128)</f>
        <v>0</v>
      </c>
      <c r="S122" s="140"/>
      <c r="T122" s="142" t="n">
        <f aca="false">SUM(T123:T128)</f>
        <v>0</v>
      </c>
      <c r="AR122" s="135" t="s">
        <v>74</v>
      </c>
      <c r="AT122" s="143" t="s">
        <v>68</v>
      </c>
      <c r="AU122" s="143" t="s">
        <v>74</v>
      </c>
      <c r="AY122" s="135" t="s">
        <v>142</v>
      </c>
      <c r="BK122" s="144" t="n">
        <f aca="false">SUM(BK123:BK128)</f>
        <v>0</v>
      </c>
    </row>
    <row r="123" s="23" customFormat="true" ht="16.5" hidden="false" customHeight="true" outlineLevel="0" collapsed="false">
      <c r="B123" s="147"/>
      <c r="C123" s="148" t="s">
        <v>235</v>
      </c>
      <c r="D123" s="148" t="s">
        <v>145</v>
      </c>
      <c r="E123" s="149" t="s">
        <v>236</v>
      </c>
      <c r="F123" s="150" t="s">
        <v>237</v>
      </c>
      <c r="G123" s="151" t="s">
        <v>238</v>
      </c>
      <c r="H123" s="152" t="n">
        <v>2.8</v>
      </c>
      <c r="I123" s="153"/>
      <c r="J123" s="154" t="n">
        <f aca="false">ROUND(I123*H123,2)</f>
        <v>0</v>
      </c>
      <c r="K123" s="150" t="s">
        <v>148</v>
      </c>
      <c r="L123" s="24"/>
      <c r="M123" s="155"/>
      <c r="N123" s="156" t="s">
        <v>41</v>
      </c>
      <c r="O123" s="55"/>
      <c r="P123" s="157" t="n">
        <f aca="false">O123*H123</f>
        <v>0</v>
      </c>
      <c r="Q123" s="157" t="n">
        <v>0</v>
      </c>
      <c r="R123" s="157" t="n">
        <f aca="false">Q123*H123</f>
        <v>0</v>
      </c>
      <c r="S123" s="157" t="n">
        <v>0</v>
      </c>
      <c r="T123" s="158" t="n">
        <f aca="false">S123*H123</f>
        <v>0</v>
      </c>
      <c r="AR123" s="159" t="s">
        <v>149</v>
      </c>
      <c r="AT123" s="159" t="s">
        <v>145</v>
      </c>
      <c r="AU123" s="159" t="s">
        <v>80</v>
      </c>
      <c r="AY123" s="4" t="s">
        <v>142</v>
      </c>
      <c r="BE123" s="160" t="n">
        <f aca="false">IF(N123="základní",J123,0)</f>
        <v>0</v>
      </c>
      <c r="BF123" s="160" t="n">
        <f aca="false">IF(N123="snížená",J123,0)</f>
        <v>0</v>
      </c>
      <c r="BG123" s="160" t="n">
        <f aca="false">IF(N123="zákl. přenesená",J123,0)</f>
        <v>0</v>
      </c>
      <c r="BH123" s="160" t="n">
        <f aca="false">IF(N123="sníž. přenesená",J123,0)</f>
        <v>0</v>
      </c>
      <c r="BI123" s="160" t="n">
        <f aca="false">IF(N123="nulová",J123,0)</f>
        <v>0</v>
      </c>
      <c r="BJ123" s="4" t="s">
        <v>80</v>
      </c>
      <c r="BK123" s="160" t="n">
        <f aca="false">ROUND(I123*H123,2)</f>
        <v>0</v>
      </c>
      <c r="BL123" s="4" t="s">
        <v>149</v>
      </c>
      <c r="BM123" s="159" t="s">
        <v>239</v>
      </c>
    </row>
    <row r="124" s="23" customFormat="true" ht="16.5" hidden="false" customHeight="true" outlineLevel="0" collapsed="false">
      <c r="B124" s="147"/>
      <c r="C124" s="148" t="s">
        <v>240</v>
      </c>
      <c r="D124" s="148" t="s">
        <v>145</v>
      </c>
      <c r="E124" s="149" t="s">
        <v>241</v>
      </c>
      <c r="F124" s="150" t="s">
        <v>242</v>
      </c>
      <c r="G124" s="151" t="s">
        <v>238</v>
      </c>
      <c r="H124" s="152" t="n">
        <v>2.8</v>
      </c>
      <c r="I124" s="153"/>
      <c r="J124" s="154" t="n">
        <f aca="false">ROUND(I124*H124,2)</f>
        <v>0</v>
      </c>
      <c r="K124" s="150" t="s">
        <v>148</v>
      </c>
      <c r="L124" s="24"/>
      <c r="M124" s="155"/>
      <c r="N124" s="156" t="s">
        <v>41</v>
      </c>
      <c r="O124" s="55"/>
      <c r="P124" s="157" t="n">
        <f aca="false">O124*H124</f>
        <v>0</v>
      </c>
      <c r="Q124" s="157" t="n">
        <v>0</v>
      </c>
      <c r="R124" s="157" t="n">
        <f aca="false">Q124*H124</f>
        <v>0</v>
      </c>
      <c r="S124" s="157" t="n">
        <v>0</v>
      </c>
      <c r="T124" s="158" t="n">
        <f aca="false">S124*H124</f>
        <v>0</v>
      </c>
      <c r="AR124" s="159" t="s">
        <v>149</v>
      </c>
      <c r="AT124" s="159" t="s">
        <v>145</v>
      </c>
      <c r="AU124" s="159" t="s">
        <v>80</v>
      </c>
      <c r="AY124" s="4" t="s">
        <v>142</v>
      </c>
      <c r="BE124" s="160" t="n">
        <f aca="false">IF(N124="základní",J124,0)</f>
        <v>0</v>
      </c>
      <c r="BF124" s="160" t="n">
        <f aca="false">IF(N124="snížená",J124,0)</f>
        <v>0</v>
      </c>
      <c r="BG124" s="160" t="n">
        <f aca="false">IF(N124="zákl. přenesená",J124,0)</f>
        <v>0</v>
      </c>
      <c r="BH124" s="160" t="n">
        <f aca="false">IF(N124="sníž. přenesená",J124,0)</f>
        <v>0</v>
      </c>
      <c r="BI124" s="160" t="n">
        <f aca="false">IF(N124="nulová",J124,0)</f>
        <v>0</v>
      </c>
      <c r="BJ124" s="4" t="s">
        <v>80</v>
      </c>
      <c r="BK124" s="160" t="n">
        <f aca="false">ROUND(I124*H124,2)</f>
        <v>0</v>
      </c>
      <c r="BL124" s="4" t="s">
        <v>149</v>
      </c>
      <c r="BM124" s="159" t="s">
        <v>243</v>
      </c>
    </row>
    <row r="125" s="23" customFormat="true" ht="16.5" hidden="false" customHeight="true" outlineLevel="0" collapsed="false">
      <c r="B125" s="147"/>
      <c r="C125" s="148" t="s">
        <v>244</v>
      </c>
      <c r="D125" s="148" t="s">
        <v>145</v>
      </c>
      <c r="E125" s="149" t="s">
        <v>245</v>
      </c>
      <c r="F125" s="150" t="s">
        <v>246</v>
      </c>
      <c r="G125" s="151" t="s">
        <v>238</v>
      </c>
      <c r="H125" s="152" t="n">
        <v>2.8</v>
      </c>
      <c r="I125" s="153"/>
      <c r="J125" s="154" t="n">
        <f aca="false">ROUND(I125*H125,2)</f>
        <v>0</v>
      </c>
      <c r="K125" s="150" t="s">
        <v>148</v>
      </c>
      <c r="L125" s="24"/>
      <c r="M125" s="155"/>
      <c r="N125" s="156" t="s">
        <v>41</v>
      </c>
      <c r="O125" s="55"/>
      <c r="P125" s="157" t="n">
        <f aca="false">O125*H125</f>
        <v>0</v>
      </c>
      <c r="Q125" s="157" t="n">
        <v>0</v>
      </c>
      <c r="R125" s="157" t="n">
        <f aca="false">Q125*H125</f>
        <v>0</v>
      </c>
      <c r="S125" s="157" t="n">
        <v>0</v>
      </c>
      <c r="T125" s="158" t="n">
        <f aca="false">S125*H125</f>
        <v>0</v>
      </c>
      <c r="AR125" s="159" t="s">
        <v>149</v>
      </c>
      <c r="AT125" s="159" t="s">
        <v>145</v>
      </c>
      <c r="AU125" s="159" t="s">
        <v>80</v>
      </c>
      <c r="AY125" s="4" t="s">
        <v>142</v>
      </c>
      <c r="BE125" s="160" t="n">
        <f aca="false">IF(N125="základní",J125,0)</f>
        <v>0</v>
      </c>
      <c r="BF125" s="160" t="n">
        <f aca="false">IF(N125="snížená",J125,0)</f>
        <v>0</v>
      </c>
      <c r="BG125" s="160" t="n">
        <f aca="false">IF(N125="zákl. přenesená",J125,0)</f>
        <v>0</v>
      </c>
      <c r="BH125" s="160" t="n">
        <f aca="false">IF(N125="sníž. přenesená",J125,0)</f>
        <v>0</v>
      </c>
      <c r="BI125" s="160" t="n">
        <f aca="false">IF(N125="nulová",J125,0)</f>
        <v>0</v>
      </c>
      <c r="BJ125" s="4" t="s">
        <v>80</v>
      </c>
      <c r="BK125" s="160" t="n">
        <f aca="false">ROUND(I125*H125,2)</f>
        <v>0</v>
      </c>
      <c r="BL125" s="4" t="s">
        <v>149</v>
      </c>
      <c r="BM125" s="159" t="s">
        <v>247</v>
      </c>
    </row>
    <row r="126" s="23" customFormat="true" ht="16.5" hidden="false" customHeight="true" outlineLevel="0" collapsed="false">
      <c r="B126" s="147"/>
      <c r="C126" s="148" t="s">
        <v>248</v>
      </c>
      <c r="D126" s="148" t="s">
        <v>145</v>
      </c>
      <c r="E126" s="149" t="s">
        <v>249</v>
      </c>
      <c r="F126" s="150" t="s">
        <v>250</v>
      </c>
      <c r="G126" s="151" t="s">
        <v>238</v>
      </c>
      <c r="H126" s="152" t="n">
        <v>28</v>
      </c>
      <c r="I126" s="153"/>
      <c r="J126" s="154" t="n">
        <f aca="false">ROUND(I126*H126,2)</f>
        <v>0</v>
      </c>
      <c r="K126" s="150" t="s">
        <v>251</v>
      </c>
      <c r="L126" s="24"/>
      <c r="M126" s="155"/>
      <c r="N126" s="156" t="s">
        <v>41</v>
      </c>
      <c r="O126" s="55"/>
      <c r="P126" s="157" t="n">
        <f aca="false">O126*H126</f>
        <v>0</v>
      </c>
      <c r="Q126" s="157" t="n">
        <v>0</v>
      </c>
      <c r="R126" s="157" t="n">
        <f aca="false">Q126*H126</f>
        <v>0</v>
      </c>
      <c r="S126" s="157" t="n">
        <v>0</v>
      </c>
      <c r="T126" s="158" t="n">
        <f aca="false">S126*H126</f>
        <v>0</v>
      </c>
      <c r="AR126" s="159" t="s">
        <v>149</v>
      </c>
      <c r="AT126" s="159" t="s">
        <v>145</v>
      </c>
      <c r="AU126" s="159" t="s">
        <v>80</v>
      </c>
      <c r="AY126" s="4" t="s">
        <v>142</v>
      </c>
      <c r="BE126" s="160" t="n">
        <f aca="false">IF(N126="základní",J126,0)</f>
        <v>0</v>
      </c>
      <c r="BF126" s="160" t="n">
        <f aca="false">IF(N126="snížená",J126,0)</f>
        <v>0</v>
      </c>
      <c r="BG126" s="160" t="n">
        <f aca="false">IF(N126="zákl. přenesená",J126,0)</f>
        <v>0</v>
      </c>
      <c r="BH126" s="160" t="n">
        <f aca="false">IF(N126="sníž. přenesená",J126,0)</f>
        <v>0</v>
      </c>
      <c r="BI126" s="160" t="n">
        <f aca="false">IF(N126="nulová",J126,0)</f>
        <v>0</v>
      </c>
      <c r="BJ126" s="4" t="s">
        <v>80</v>
      </c>
      <c r="BK126" s="160" t="n">
        <f aca="false">ROUND(I126*H126,2)</f>
        <v>0</v>
      </c>
      <c r="BL126" s="4" t="s">
        <v>149</v>
      </c>
      <c r="BM126" s="159" t="s">
        <v>252</v>
      </c>
    </row>
    <row r="127" s="23" customFormat="true" ht="12.8" hidden="false" customHeight="false" outlineLevel="0" collapsed="false">
      <c r="B127" s="24"/>
      <c r="D127" s="161" t="s">
        <v>253</v>
      </c>
      <c r="F127" s="162" t="s">
        <v>254</v>
      </c>
      <c r="I127" s="163"/>
      <c r="L127" s="24"/>
      <c r="M127" s="164"/>
      <c r="N127" s="55"/>
      <c r="O127" s="55"/>
      <c r="P127" s="55"/>
      <c r="Q127" s="55"/>
      <c r="R127" s="55"/>
      <c r="S127" s="55"/>
      <c r="T127" s="56"/>
      <c r="AT127" s="4" t="s">
        <v>253</v>
      </c>
      <c r="AU127" s="4" t="s">
        <v>80</v>
      </c>
    </row>
    <row r="128" s="23" customFormat="true" ht="16.5" hidden="false" customHeight="true" outlineLevel="0" collapsed="false">
      <c r="B128" s="147"/>
      <c r="C128" s="148" t="s">
        <v>255</v>
      </c>
      <c r="D128" s="148" t="s">
        <v>145</v>
      </c>
      <c r="E128" s="149" t="s">
        <v>256</v>
      </c>
      <c r="F128" s="150" t="s">
        <v>257</v>
      </c>
      <c r="G128" s="151" t="s">
        <v>238</v>
      </c>
      <c r="H128" s="152" t="n">
        <v>2.8</v>
      </c>
      <c r="I128" s="153"/>
      <c r="J128" s="154" t="n">
        <f aca="false">ROUND(I128*H128,2)</f>
        <v>0</v>
      </c>
      <c r="K128" s="150" t="s">
        <v>148</v>
      </c>
      <c r="L128" s="24"/>
      <c r="M128" s="155"/>
      <c r="N128" s="156" t="s">
        <v>41</v>
      </c>
      <c r="O128" s="55"/>
      <c r="P128" s="157" t="n">
        <f aca="false">O128*H128</f>
        <v>0</v>
      </c>
      <c r="Q128" s="157" t="n">
        <v>0</v>
      </c>
      <c r="R128" s="157" t="n">
        <f aca="false">Q128*H128</f>
        <v>0</v>
      </c>
      <c r="S128" s="157" t="n">
        <v>0</v>
      </c>
      <c r="T128" s="158" t="n">
        <f aca="false">S128*H128</f>
        <v>0</v>
      </c>
      <c r="AR128" s="159" t="s">
        <v>149</v>
      </c>
      <c r="AT128" s="159" t="s">
        <v>145</v>
      </c>
      <c r="AU128" s="159" t="s">
        <v>80</v>
      </c>
      <c r="AY128" s="4" t="s">
        <v>142</v>
      </c>
      <c r="BE128" s="160" t="n">
        <f aca="false">IF(N128="základní",J128,0)</f>
        <v>0</v>
      </c>
      <c r="BF128" s="160" t="n">
        <f aca="false">IF(N128="snížená",J128,0)</f>
        <v>0</v>
      </c>
      <c r="BG128" s="160" t="n">
        <f aca="false">IF(N128="zákl. přenesená",J128,0)</f>
        <v>0</v>
      </c>
      <c r="BH128" s="160" t="n">
        <f aca="false">IF(N128="sníž. přenesená",J128,0)</f>
        <v>0</v>
      </c>
      <c r="BI128" s="160" t="n">
        <f aca="false">IF(N128="nulová",J128,0)</f>
        <v>0</v>
      </c>
      <c r="BJ128" s="4" t="s">
        <v>80</v>
      </c>
      <c r="BK128" s="160" t="n">
        <f aca="false">ROUND(I128*H128,2)</f>
        <v>0</v>
      </c>
      <c r="BL128" s="4" t="s">
        <v>149</v>
      </c>
      <c r="BM128" s="159" t="s">
        <v>258</v>
      </c>
    </row>
    <row r="129" s="133" customFormat="true" ht="25.9" hidden="false" customHeight="true" outlineLevel="0" collapsed="false">
      <c r="B129" s="134"/>
      <c r="D129" s="135" t="s">
        <v>68</v>
      </c>
      <c r="E129" s="136" t="s">
        <v>259</v>
      </c>
      <c r="F129" s="136" t="s">
        <v>260</v>
      </c>
      <c r="I129" s="137"/>
      <c r="J129" s="138" t="n">
        <f aca="false">BK129</f>
        <v>0</v>
      </c>
      <c r="L129" s="134"/>
      <c r="M129" s="139"/>
      <c r="N129" s="140"/>
      <c r="O129" s="140"/>
      <c r="P129" s="141" t="n">
        <f aca="false">P130+P148+P170+P184+P200+P203+P210+P221+P231+P235+P254+P257+P260+P264</f>
        <v>0</v>
      </c>
      <c r="Q129" s="140"/>
      <c r="R129" s="141" t="n">
        <f aca="false">R130+R148+R170+R184+R200+R203+R210+R221+R231+R235+R254+R257+R260+R264</f>
        <v>1.0418663782</v>
      </c>
      <c r="S129" s="140"/>
      <c r="T129" s="142" t="n">
        <f aca="false">T130+T148+T170+T184+T200+T203+T210+T221+T231+T235+T254+T257+T260+T264</f>
        <v>0.5739038</v>
      </c>
      <c r="AR129" s="135" t="s">
        <v>74</v>
      </c>
      <c r="AT129" s="143" t="s">
        <v>68</v>
      </c>
      <c r="AU129" s="143" t="s">
        <v>69</v>
      </c>
      <c r="AY129" s="135" t="s">
        <v>142</v>
      </c>
      <c r="BK129" s="144" t="n">
        <f aca="false">BK130+BK148+BK170+BK184+BK200+BK203+BK210+BK221+BK231+BK235+BK254+BK257+BK260+BK264</f>
        <v>0</v>
      </c>
    </row>
    <row r="130" s="133" customFormat="true" ht="22.8" hidden="false" customHeight="true" outlineLevel="0" collapsed="false">
      <c r="B130" s="134"/>
      <c r="D130" s="135" t="s">
        <v>68</v>
      </c>
      <c r="E130" s="145" t="s">
        <v>261</v>
      </c>
      <c r="F130" s="145" t="s">
        <v>262</v>
      </c>
      <c r="I130" s="137"/>
      <c r="J130" s="146" t="n">
        <f aca="false">BK130</f>
        <v>0</v>
      </c>
      <c r="L130" s="134"/>
      <c r="M130" s="139"/>
      <c r="N130" s="140"/>
      <c r="O130" s="140"/>
      <c r="P130" s="141" t="n">
        <f aca="false">SUM(P131:P147)</f>
        <v>0</v>
      </c>
      <c r="Q130" s="140"/>
      <c r="R130" s="141" t="n">
        <f aca="false">SUM(R131:R147)</f>
        <v>0.01931219</v>
      </c>
      <c r="S130" s="140"/>
      <c r="T130" s="142" t="n">
        <f aca="false">SUM(T131:T147)</f>
        <v>0.0099</v>
      </c>
      <c r="AR130" s="135" t="s">
        <v>74</v>
      </c>
      <c r="AT130" s="143" t="s">
        <v>68</v>
      </c>
      <c r="AU130" s="143" t="s">
        <v>74</v>
      </c>
      <c r="AY130" s="135" t="s">
        <v>142</v>
      </c>
      <c r="BK130" s="144" t="n">
        <f aca="false">SUM(BK131:BK147)</f>
        <v>0</v>
      </c>
    </row>
    <row r="131" s="23" customFormat="true" ht="16.5" hidden="false" customHeight="true" outlineLevel="0" collapsed="false">
      <c r="B131" s="147"/>
      <c r="C131" s="148" t="s">
        <v>263</v>
      </c>
      <c r="D131" s="148" t="s">
        <v>145</v>
      </c>
      <c r="E131" s="149" t="s">
        <v>264</v>
      </c>
      <c r="F131" s="150" t="s">
        <v>265</v>
      </c>
      <c r="G131" s="151" t="s">
        <v>210</v>
      </c>
      <c r="H131" s="152" t="n">
        <v>1</v>
      </c>
      <c r="I131" s="153"/>
      <c r="J131" s="154" t="n">
        <f aca="false">ROUND(I131*H131,2)</f>
        <v>0</v>
      </c>
      <c r="K131" s="150" t="s">
        <v>251</v>
      </c>
      <c r="L131" s="24"/>
      <c r="M131" s="155"/>
      <c r="N131" s="156" t="s">
        <v>41</v>
      </c>
      <c r="O131" s="55"/>
      <c r="P131" s="157" t="n">
        <f aca="false">O131*H131</f>
        <v>0</v>
      </c>
      <c r="Q131" s="157" t="n">
        <v>0</v>
      </c>
      <c r="R131" s="157" t="n">
        <f aca="false">Q131*H131</f>
        <v>0</v>
      </c>
      <c r="S131" s="157" t="n">
        <v>0</v>
      </c>
      <c r="T131" s="158" t="n">
        <f aca="false">S131*H131</f>
        <v>0</v>
      </c>
      <c r="AR131" s="159" t="s">
        <v>149</v>
      </c>
      <c r="AT131" s="159" t="s">
        <v>145</v>
      </c>
      <c r="AU131" s="159" t="s">
        <v>80</v>
      </c>
      <c r="AY131" s="4" t="s">
        <v>142</v>
      </c>
      <c r="BE131" s="160" t="n">
        <f aca="false">IF(N131="základní",J131,0)</f>
        <v>0</v>
      </c>
      <c r="BF131" s="160" t="n">
        <f aca="false">IF(N131="snížená",J131,0)</f>
        <v>0</v>
      </c>
      <c r="BG131" s="160" t="n">
        <f aca="false">IF(N131="zákl. přenesená",J131,0)</f>
        <v>0</v>
      </c>
      <c r="BH131" s="160" t="n">
        <f aca="false">IF(N131="sníž. přenesená",J131,0)</f>
        <v>0</v>
      </c>
      <c r="BI131" s="160" t="n">
        <f aca="false">IF(N131="nulová",J131,0)</f>
        <v>0</v>
      </c>
      <c r="BJ131" s="4" t="s">
        <v>80</v>
      </c>
      <c r="BK131" s="160" t="n">
        <f aca="false">ROUND(I131*H131,2)</f>
        <v>0</v>
      </c>
      <c r="BL131" s="4" t="s">
        <v>149</v>
      </c>
      <c r="BM131" s="159" t="s">
        <v>266</v>
      </c>
    </row>
    <row r="132" s="23" customFormat="true" ht="12.8" hidden="false" customHeight="false" outlineLevel="0" collapsed="false">
      <c r="B132" s="24"/>
      <c r="D132" s="161" t="s">
        <v>253</v>
      </c>
      <c r="F132" s="162" t="s">
        <v>267</v>
      </c>
      <c r="I132" s="163"/>
      <c r="L132" s="24"/>
      <c r="M132" s="164"/>
      <c r="N132" s="55"/>
      <c r="O132" s="55"/>
      <c r="P132" s="55"/>
      <c r="Q132" s="55"/>
      <c r="R132" s="55"/>
      <c r="S132" s="55"/>
      <c r="T132" s="56"/>
      <c r="AT132" s="4" t="s">
        <v>253</v>
      </c>
      <c r="AU132" s="4" t="s">
        <v>80</v>
      </c>
    </row>
    <row r="133" s="23" customFormat="true" ht="16.5" hidden="false" customHeight="true" outlineLevel="0" collapsed="false">
      <c r="B133" s="147"/>
      <c r="C133" s="148" t="s">
        <v>268</v>
      </c>
      <c r="D133" s="148" t="s">
        <v>145</v>
      </c>
      <c r="E133" s="149" t="s">
        <v>269</v>
      </c>
      <c r="F133" s="150" t="s">
        <v>270</v>
      </c>
      <c r="G133" s="151" t="s">
        <v>180</v>
      </c>
      <c r="H133" s="152" t="n">
        <v>5</v>
      </c>
      <c r="I133" s="153"/>
      <c r="J133" s="154" t="n">
        <f aca="false">ROUND(I133*H133,2)</f>
        <v>0</v>
      </c>
      <c r="K133" s="150" t="s">
        <v>148</v>
      </c>
      <c r="L133" s="24"/>
      <c r="M133" s="155"/>
      <c r="N133" s="156" t="s">
        <v>41</v>
      </c>
      <c r="O133" s="55"/>
      <c r="P133" s="157" t="n">
        <f aca="false">O133*H133</f>
        <v>0</v>
      </c>
      <c r="Q133" s="157" t="n">
        <v>0</v>
      </c>
      <c r="R133" s="157" t="n">
        <f aca="false">Q133*H133</f>
        <v>0</v>
      </c>
      <c r="S133" s="157" t="n">
        <v>0.00198</v>
      </c>
      <c r="T133" s="158" t="n">
        <f aca="false">S133*H133</f>
        <v>0.0099</v>
      </c>
      <c r="AR133" s="159" t="s">
        <v>149</v>
      </c>
      <c r="AT133" s="159" t="s">
        <v>145</v>
      </c>
      <c r="AU133" s="159" t="s">
        <v>80</v>
      </c>
      <c r="AY133" s="4" t="s">
        <v>142</v>
      </c>
      <c r="BE133" s="160" t="n">
        <f aca="false">IF(N133="základní",J133,0)</f>
        <v>0</v>
      </c>
      <c r="BF133" s="160" t="n">
        <f aca="false">IF(N133="snížená",J133,0)</f>
        <v>0</v>
      </c>
      <c r="BG133" s="160" t="n">
        <f aca="false">IF(N133="zákl. přenesená",J133,0)</f>
        <v>0</v>
      </c>
      <c r="BH133" s="160" t="n">
        <f aca="false">IF(N133="sníž. přenesená",J133,0)</f>
        <v>0</v>
      </c>
      <c r="BI133" s="160" t="n">
        <f aca="false">IF(N133="nulová",J133,0)</f>
        <v>0</v>
      </c>
      <c r="BJ133" s="4" t="s">
        <v>80</v>
      </c>
      <c r="BK133" s="160" t="n">
        <f aca="false">ROUND(I133*H133,2)</f>
        <v>0</v>
      </c>
      <c r="BL133" s="4" t="s">
        <v>149</v>
      </c>
      <c r="BM133" s="159" t="s">
        <v>271</v>
      </c>
    </row>
    <row r="134" s="23" customFormat="true" ht="16.5" hidden="false" customHeight="true" outlineLevel="0" collapsed="false">
      <c r="B134" s="147"/>
      <c r="C134" s="148" t="s">
        <v>272</v>
      </c>
      <c r="D134" s="148" t="s">
        <v>145</v>
      </c>
      <c r="E134" s="149" t="s">
        <v>273</v>
      </c>
      <c r="F134" s="150" t="s">
        <v>274</v>
      </c>
      <c r="G134" s="151" t="s">
        <v>210</v>
      </c>
      <c r="H134" s="152" t="n">
        <v>2</v>
      </c>
      <c r="I134" s="153"/>
      <c r="J134" s="154" t="n">
        <f aca="false">ROUND(I134*H134,2)</f>
        <v>0</v>
      </c>
      <c r="K134" s="150" t="s">
        <v>251</v>
      </c>
      <c r="L134" s="24"/>
      <c r="M134" s="155"/>
      <c r="N134" s="156" t="s">
        <v>41</v>
      </c>
      <c r="O134" s="55"/>
      <c r="P134" s="157" t="n">
        <f aca="false">O134*H134</f>
        <v>0</v>
      </c>
      <c r="Q134" s="157" t="n">
        <v>0.0017906</v>
      </c>
      <c r="R134" s="157" t="n">
        <f aca="false">Q134*H134</f>
        <v>0.0035812</v>
      </c>
      <c r="S134" s="157" t="n">
        <v>0</v>
      </c>
      <c r="T134" s="158" t="n">
        <f aca="false">S134*H134</f>
        <v>0</v>
      </c>
      <c r="AR134" s="159" t="s">
        <v>149</v>
      </c>
      <c r="AT134" s="159" t="s">
        <v>145</v>
      </c>
      <c r="AU134" s="159" t="s">
        <v>80</v>
      </c>
      <c r="AY134" s="4" t="s">
        <v>142</v>
      </c>
      <c r="BE134" s="160" t="n">
        <f aca="false">IF(N134="základní",J134,0)</f>
        <v>0</v>
      </c>
      <c r="BF134" s="160" t="n">
        <f aca="false">IF(N134="snížená",J134,0)</f>
        <v>0</v>
      </c>
      <c r="BG134" s="160" t="n">
        <f aca="false">IF(N134="zákl. přenesená",J134,0)</f>
        <v>0</v>
      </c>
      <c r="BH134" s="160" t="n">
        <f aca="false">IF(N134="sníž. přenesená",J134,0)</f>
        <v>0</v>
      </c>
      <c r="BI134" s="160" t="n">
        <f aca="false">IF(N134="nulová",J134,0)</f>
        <v>0</v>
      </c>
      <c r="BJ134" s="4" t="s">
        <v>80</v>
      </c>
      <c r="BK134" s="160" t="n">
        <f aca="false">ROUND(I134*H134,2)</f>
        <v>0</v>
      </c>
      <c r="BL134" s="4" t="s">
        <v>149</v>
      </c>
      <c r="BM134" s="159" t="s">
        <v>275</v>
      </c>
    </row>
    <row r="135" s="23" customFormat="true" ht="12.8" hidden="false" customHeight="false" outlineLevel="0" collapsed="false">
      <c r="B135" s="24"/>
      <c r="D135" s="161" t="s">
        <v>253</v>
      </c>
      <c r="F135" s="162" t="s">
        <v>276</v>
      </c>
      <c r="I135" s="163"/>
      <c r="L135" s="24"/>
      <c r="M135" s="164"/>
      <c r="N135" s="55"/>
      <c r="O135" s="55"/>
      <c r="P135" s="55"/>
      <c r="Q135" s="55"/>
      <c r="R135" s="55"/>
      <c r="S135" s="55"/>
      <c r="T135" s="56"/>
      <c r="AT135" s="4" t="s">
        <v>253</v>
      </c>
      <c r="AU135" s="4" t="s">
        <v>80</v>
      </c>
    </row>
    <row r="136" s="23" customFormat="true" ht="16.5" hidden="false" customHeight="true" outlineLevel="0" collapsed="false">
      <c r="B136" s="147"/>
      <c r="C136" s="165" t="s">
        <v>277</v>
      </c>
      <c r="D136" s="165" t="s">
        <v>278</v>
      </c>
      <c r="E136" s="166" t="s">
        <v>279</v>
      </c>
      <c r="F136" s="167" t="s">
        <v>280</v>
      </c>
      <c r="G136" s="168" t="s">
        <v>281</v>
      </c>
      <c r="H136" s="169" t="n">
        <v>2</v>
      </c>
      <c r="I136" s="170"/>
      <c r="J136" s="171" t="n">
        <f aca="false">ROUND(I136*H136,2)</f>
        <v>0</v>
      </c>
      <c r="K136" s="150" t="s">
        <v>148</v>
      </c>
      <c r="L136" s="172"/>
      <c r="M136" s="173"/>
      <c r="N136" s="174" t="s">
        <v>41</v>
      </c>
      <c r="O136" s="55"/>
      <c r="P136" s="157" t="n">
        <f aca="false">O136*H136</f>
        <v>0</v>
      </c>
      <c r="Q136" s="157" t="n">
        <v>0</v>
      </c>
      <c r="R136" s="157" t="n">
        <f aca="false">Q136*H136</f>
        <v>0</v>
      </c>
      <c r="S136" s="157" t="n">
        <v>0</v>
      </c>
      <c r="T136" s="158" t="n">
        <f aca="false">S136*H136</f>
        <v>0</v>
      </c>
      <c r="AR136" s="159" t="s">
        <v>173</v>
      </c>
      <c r="AT136" s="159" t="s">
        <v>278</v>
      </c>
      <c r="AU136" s="159" t="s">
        <v>80</v>
      </c>
      <c r="AY136" s="4" t="s">
        <v>142</v>
      </c>
      <c r="BE136" s="160" t="n">
        <f aca="false">IF(N136="základní",J136,0)</f>
        <v>0</v>
      </c>
      <c r="BF136" s="160" t="n">
        <f aca="false">IF(N136="snížená",J136,0)</f>
        <v>0</v>
      </c>
      <c r="BG136" s="160" t="n">
        <f aca="false">IF(N136="zákl. přenesená",J136,0)</f>
        <v>0</v>
      </c>
      <c r="BH136" s="160" t="n">
        <f aca="false">IF(N136="sníž. přenesená",J136,0)</f>
        <v>0</v>
      </c>
      <c r="BI136" s="160" t="n">
        <f aca="false">IF(N136="nulová",J136,0)</f>
        <v>0</v>
      </c>
      <c r="BJ136" s="4" t="s">
        <v>80</v>
      </c>
      <c r="BK136" s="160" t="n">
        <f aca="false">ROUND(I136*H136,2)</f>
        <v>0</v>
      </c>
      <c r="BL136" s="4" t="s">
        <v>149</v>
      </c>
      <c r="BM136" s="159" t="s">
        <v>282</v>
      </c>
    </row>
    <row r="137" s="23" customFormat="true" ht="16.5" hidden="false" customHeight="true" outlineLevel="0" collapsed="false">
      <c r="B137" s="147"/>
      <c r="C137" s="148" t="s">
        <v>283</v>
      </c>
      <c r="D137" s="148" t="s">
        <v>145</v>
      </c>
      <c r="E137" s="149" t="s">
        <v>284</v>
      </c>
      <c r="F137" s="150" t="s">
        <v>285</v>
      </c>
      <c r="G137" s="151" t="s">
        <v>210</v>
      </c>
      <c r="H137" s="152" t="n">
        <v>2</v>
      </c>
      <c r="I137" s="153"/>
      <c r="J137" s="154" t="n">
        <f aca="false">ROUND(I137*H137,2)</f>
        <v>0</v>
      </c>
      <c r="K137" s="150" t="s">
        <v>251</v>
      </c>
      <c r="L137" s="24"/>
      <c r="M137" s="155"/>
      <c r="N137" s="156" t="s">
        <v>41</v>
      </c>
      <c r="O137" s="55"/>
      <c r="P137" s="157" t="n">
        <f aca="false">O137*H137</f>
        <v>0</v>
      </c>
      <c r="Q137" s="157" t="n">
        <v>0.0010006</v>
      </c>
      <c r="R137" s="157" t="n">
        <f aca="false">Q137*H137</f>
        <v>0.0020012</v>
      </c>
      <c r="S137" s="157" t="n">
        <v>0</v>
      </c>
      <c r="T137" s="158" t="n">
        <f aca="false">S137*H137</f>
        <v>0</v>
      </c>
      <c r="AR137" s="159" t="s">
        <v>149</v>
      </c>
      <c r="AT137" s="159" t="s">
        <v>145</v>
      </c>
      <c r="AU137" s="159" t="s">
        <v>80</v>
      </c>
      <c r="AY137" s="4" t="s">
        <v>142</v>
      </c>
      <c r="BE137" s="160" t="n">
        <f aca="false">IF(N137="základní",J137,0)</f>
        <v>0</v>
      </c>
      <c r="BF137" s="160" t="n">
        <f aca="false">IF(N137="snížená",J137,0)</f>
        <v>0</v>
      </c>
      <c r="BG137" s="160" t="n">
        <f aca="false">IF(N137="zákl. přenesená",J137,0)</f>
        <v>0</v>
      </c>
      <c r="BH137" s="160" t="n">
        <f aca="false">IF(N137="sníž. přenesená",J137,0)</f>
        <v>0</v>
      </c>
      <c r="BI137" s="160" t="n">
        <f aca="false">IF(N137="nulová",J137,0)</f>
        <v>0</v>
      </c>
      <c r="BJ137" s="4" t="s">
        <v>80</v>
      </c>
      <c r="BK137" s="160" t="n">
        <f aca="false">ROUND(I137*H137,2)</f>
        <v>0</v>
      </c>
      <c r="BL137" s="4" t="s">
        <v>149</v>
      </c>
      <c r="BM137" s="159" t="s">
        <v>286</v>
      </c>
    </row>
    <row r="138" s="23" customFormat="true" ht="12.8" hidden="false" customHeight="false" outlineLevel="0" collapsed="false">
      <c r="B138" s="24"/>
      <c r="D138" s="161" t="s">
        <v>253</v>
      </c>
      <c r="F138" s="162" t="s">
        <v>287</v>
      </c>
      <c r="I138" s="163"/>
      <c r="L138" s="24"/>
      <c r="M138" s="164"/>
      <c r="N138" s="55"/>
      <c r="O138" s="55"/>
      <c r="P138" s="55"/>
      <c r="Q138" s="55"/>
      <c r="R138" s="55"/>
      <c r="S138" s="55"/>
      <c r="T138" s="56"/>
      <c r="AT138" s="4" t="s">
        <v>253</v>
      </c>
      <c r="AU138" s="4" t="s">
        <v>80</v>
      </c>
    </row>
    <row r="139" s="23" customFormat="true" ht="16.5" hidden="false" customHeight="true" outlineLevel="0" collapsed="false">
      <c r="B139" s="147"/>
      <c r="C139" s="148" t="s">
        <v>288</v>
      </c>
      <c r="D139" s="148" t="s">
        <v>145</v>
      </c>
      <c r="E139" s="149" t="s">
        <v>289</v>
      </c>
      <c r="F139" s="150" t="s">
        <v>290</v>
      </c>
      <c r="G139" s="151" t="s">
        <v>180</v>
      </c>
      <c r="H139" s="152" t="n">
        <v>5</v>
      </c>
      <c r="I139" s="153"/>
      <c r="J139" s="154" t="n">
        <f aca="false">ROUND(I139*H139,2)</f>
        <v>0</v>
      </c>
      <c r="K139" s="150" t="s">
        <v>251</v>
      </c>
      <c r="L139" s="24"/>
      <c r="M139" s="155"/>
      <c r="N139" s="156" t="s">
        <v>41</v>
      </c>
      <c r="O139" s="55"/>
      <c r="P139" s="157" t="n">
        <f aca="false">O139*H139</f>
        <v>0</v>
      </c>
      <c r="Q139" s="157" t="n">
        <v>0.0020099</v>
      </c>
      <c r="R139" s="157" t="n">
        <f aca="false">Q139*H139</f>
        <v>0.0100495</v>
      </c>
      <c r="S139" s="157" t="n">
        <v>0</v>
      </c>
      <c r="T139" s="158" t="n">
        <f aca="false">S139*H139</f>
        <v>0</v>
      </c>
      <c r="AR139" s="159" t="s">
        <v>149</v>
      </c>
      <c r="AT139" s="159" t="s">
        <v>145</v>
      </c>
      <c r="AU139" s="159" t="s">
        <v>80</v>
      </c>
      <c r="AY139" s="4" t="s">
        <v>142</v>
      </c>
      <c r="BE139" s="160" t="n">
        <f aca="false">IF(N139="základní",J139,0)</f>
        <v>0</v>
      </c>
      <c r="BF139" s="160" t="n">
        <f aca="false">IF(N139="snížená",J139,0)</f>
        <v>0</v>
      </c>
      <c r="BG139" s="160" t="n">
        <f aca="false">IF(N139="zákl. přenesená",J139,0)</f>
        <v>0</v>
      </c>
      <c r="BH139" s="160" t="n">
        <f aca="false">IF(N139="sníž. přenesená",J139,0)</f>
        <v>0</v>
      </c>
      <c r="BI139" s="160" t="n">
        <f aca="false">IF(N139="nulová",J139,0)</f>
        <v>0</v>
      </c>
      <c r="BJ139" s="4" t="s">
        <v>80</v>
      </c>
      <c r="BK139" s="160" t="n">
        <f aca="false">ROUND(I139*H139,2)</f>
        <v>0</v>
      </c>
      <c r="BL139" s="4" t="s">
        <v>149</v>
      </c>
      <c r="BM139" s="159" t="s">
        <v>291</v>
      </c>
    </row>
    <row r="140" s="23" customFormat="true" ht="12.8" hidden="false" customHeight="false" outlineLevel="0" collapsed="false">
      <c r="B140" s="24"/>
      <c r="D140" s="161" t="s">
        <v>253</v>
      </c>
      <c r="F140" s="162" t="s">
        <v>292</v>
      </c>
      <c r="I140" s="163"/>
      <c r="L140" s="24"/>
      <c r="M140" s="164"/>
      <c r="N140" s="55"/>
      <c r="O140" s="55"/>
      <c r="P140" s="55"/>
      <c r="Q140" s="55"/>
      <c r="R140" s="55"/>
      <c r="S140" s="55"/>
      <c r="T140" s="56"/>
      <c r="AT140" s="4" t="s">
        <v>253</v>
      </c>
      <c r="AU140" s="4" t="s">
        <v>80</v>
      </c>
    </row>
    <row r="141" s="23" customFormat="true" ht="16.5" hidden="false" customHeight="true" outlineLevel="0" collapsed="false">
      <c r="B141" s="147"/>
      <c r="C141" s="148" t="s">
        <v>293</v>
      </c>
      <c r="D141" s="148" t="s">
        <v>145</v>
      </c>
      <c r="E141" s="149" t="s">
        <v>294</v>
      </c>
      <c r="F141" s="150" t="s">
        <v>295</v>
      </c>
      <c r="G141" s="151" t="s">
        <v>180</v>
      </c>
      <c r="H141" s="152" t="n">
        <v>1.5</v>
      </c>
      <c r="I141" s="153"/>
      <c r="J141" s="154" t="n">
        <f aca="false">ROUND(I141*H141,2)</f>
        <v>0</v>
      </c>
      <c r="K141" s="150" t="s">
        <v>148</v>
      </c>
      <c r="L141" s="24"/>
      <c r="M141" s="155"/>
      <c r="N141" s="156" t="s">
        <v>41</v>
      </c>
      <c r="O141" s="55"/>
      <c r="P141" s="157" t="n">
        <f aca="false">O141*H141</f>
        <v>0</v>
      </c>
      <c r="Q141" s="157" t="n">
        <v>0.0004119</v>
      </c>
      <c r="R141" s="157" t="n">
        <f aca="false">Q141*H141</f>
        <v>0.00061785</v>
      </c>
      <c r="S141" s="157" t="n">
        <v>0</v>
      </c>
      <c r="T141" s="158" t="n">
        <f aca="false">S141*H141</f>
        <v>0</v>
      </c>
      <c r="AR141" s="159" t="s">
        <v>149</v>
      </c>
      <c r="AT141" s="159" t="s">
        <v>145</v>
      </c>
      <c r="AU141" s="159" t="s">
        <v>80</v>
      </c>
      <c r="AY141" s="4" t="s">
        <v>142</v>
      </c>
      <c r="BE141" s="160" t="n">
        <f aca="false">IF(N141="základní",J141,0)</f>
        <v>0</v>
      </c>
      <c r="BF141" s="160" t="n">
        <f aca="false">IF(N141="snížená",J141,0)</f>
        <v>0</v>
      </c>
      <c r="BG141" s="160" t="n">
        <f aca="false">IF(N141="zákl. přenesená",J141,0)</f>
        <v>0</v>
      </c>
      <c r="BH141" s="160" t="n">
        <f aca="false">IF(N141="sníž. přenesená",J141,0)</f>
        <v>0</v>
      </c>
      <c r="BI141" s="160" t="n">
        <f aca="false">IF(N141="nulová",J141,0)</f>
        <v>0</v>
      </c>
      <c r="BJ141" s="4" t="s">
        <v>80</v>
      </c>
      <c r="BK141" s="160" t="n">
        <f aca="false">ROUND(I141*H141,2)</f>
        <v>0</v>
      </c>
      <c r="BL141" s="4" t="s">
        <v>149</v>
      </c>
      <c r="BM141" s="159" t="s">
        <v>296</v>
      </c>
    </row>
    <row r="142" s="23" customFormat="true" ht="16.5" hidden="false" customHeight="true" outlineLevel="0" collapsed="false">
      <c r="B142" s="147"/>
      <c r="C142" s="148" t="s">
        <v>297</v>
      </c>
      <c r="D142" s="148" t="s">
        <v>145</v>
      </c>
      <c r="E142" s="149" t="s">
        <v>298</v>
      </c>
      <c r="F142" s="150" t="s">
        <v>299</v>
      </c>
      <c r="G142" s="151" t="s">
        <v>180</v>
      </c>
      <c r="H142" s="152" t="n">
        <v>4</v>
      </c>
      <c r="I142" s="153"/>
      <c r="J142" s="154" t="n">
        <f aca="false">ROUND(I142*H142,2)</f>
        <v>0</v>
      </c>
      <c r="K142" s="150" t="s">
        <v>148</v>
      </c>
      <c r="L142" s="24"/>
      <c r="M142" s="155"/>
      <c r="N142" s="156" t="s">
        <v>41</v>
      </c>
      <c r="O142" s="55"/>
      <c r="P142" s="157" t="n">
        <f aca="false">O142*H142</f>
        <v>0</v>
      </c>
      <c r="Q142" s="157" t="n">
        <v>0.0004765</v>
      </c>
      <c r="R142" s="157" t="n">
        <f aca="false">Q142*H142</f>
        <v>0.001906</v>
      </c>
      <c r="S142" s="157" t="n">
        <v>0</v>
      </c>
      <c r="T142" s="158" t="n">
        <f aca="false">S142*H142</f>
        <v>0</v>
      </c>
      <c r="AR142" s="159" t="s">
        <v>149</v>
      </c>
      <c r="AT142" s="159" t="s">
        <v>145</v>
      </c>
      <c r="AU142" s="159" t="s">
        <v>80</v>
      </c>
      <c r="AY142" s="4" t="s">
        <v>142</v>
      </c>
      <c r="BE142" s="160" t="n">
        <f aca="false">IF(N142="základní",J142,0)</f>
        <v>0</v>
      </c>
      <c r="BF142" s="160" t="n">
        <f aca="false">IF(N142="snížená",J142,0)</f>
        <v>0</v>
      </c>
      <c r="BG142" s="160" t="n">
        <f aca="false">IF(N142="zákl. přenesená",J142,0)</f>
        <v>0</v>
      </c>
      <c r="BH142" s="160" t="n">
        <f aca="false">IF(N142="sníž. přenesená",J142,0)</f>
        <v>0</v>
      </c>
      <c r="BI142" s="160" t="n">
        <f aca="false">IF(N142="nulová",J142,0)</f>
        <v>0</v>
      </c>
      <c r="BJ142" s="4" t="s">
        <v>80</v>
      </c>
      <c r="BK142" s="160" t="n">
        <f aca="false">ROUND(I142*H142,2)</f>
        <v>0</v>
      </c>
      <c r="BL142" s="4" t="s">
        <v>149</v>
      </c>
      <c r="BM142" s="159" t="s">
        <v>300</v>
      </c>
    </row>
    <row r="143" s="23" customFormat="true" ht="16.5" hidden="false" customHeight="true" outlineLevel="0" collapsed="false">
      <c r="B143" s="147"/>
      <c r="C143" s="148" t="s">
        <v>301</v>
      </c>
      <c r="D143" s="148" t="s">
        <v>145</v>
      </c>
      <c r="E143" s="149" t="s">
        <v>302</v>
      </c>
      <c r="F143" s="150" t="s">
        <v>303</v>
      </c>
      <c r="G143" s="151" t="s">
        <v>180</v>
      </c>
      <c r="H143" s="152" t="n">
        <v>1</v>
      </c>
      <c r="I143" s="153"/>
      <c r="J143" s="154" t="n">
        <f aca="false">ROUND(I143*H143,2)</f>
        <v>0</v>
      </c>
      <c r="K143" s="150" t="s">
        <v>148</v>
      </c>
      <c r="L143" s="24"/>
      <c r="M143" s="155"/>
      <c r="N143" s="156" t="s">
        <v>41</v>
      </c>
      <c r="O143" s="55"/>
      <c r="P143" s="157" t="n">
        <f aca="false">O143*H143</f>
        <v>0</v>
      </c>
      <c r="Q143" s="157" t="n">
        <v>0.0007092</v>
      </c>
      <c r="R143" s="157" t="n">
        <f aca="false">Q143*H143</f>
        <v>0.0007092</v>
      </c>
      <c r="S143" s="157" t="n">
        <v>0</v>
      </c>
      <c r="T143" s="158" t="n">
        <f aca="false">S143*H143</f>
        <v>0</v>
      </c>
      <c r="AR143" s="159" t="s">
        <v>149</v>
      </c>
      <c r="AT143" s="159" t="s">
        <v>145</v>
      </c>
      <c r="AU143" s="159" t="s">
        <v>80</v>
      </c>
      <c r="AY143" s="4" t="s">
        <v>142</v>
      </c>
      <c r="BE143" s="160" t="n">
        <f aca="false">IF(N143="základní",J143,0)</f>
        <v>0</v>
      </c>
      <c r="BF143" s="160" t="n">
        <f aca="false">IF(N143="snížená",J143,0)</f>
        <v>0</v>
      </c>
      <c r="BG143" s="160" t="n">
        <f aca="false">IF(N143="zákl. přenesená",J143,0)</f>
        <v>0</v>
      </c>
      <c r="BH143" s="160" t="n">
        <f aca="false">IF(N143="sníž. přenesená",J143,0)</f>
        <v>0</v>
      </c>
      <c r="BI143" s="160" t="n">
        <f aca="false">IF(N143="nulová",J143,0)</f>
        <v>0</v>
      </c>
      <c r="BJ143" s="4" t="s">
        <v>80</v>
      </c>
      <c r="BK143" s="160" t="n">
        <f aca="false">ROUND(I143*H143,2)</f>
        <v>0</v>
      </c>
      <c r="BL143" s="4" t="s">
        <v>149</v>
      </c>
      <c r="BM143" s="159" t="s">
        <v>304</v>
      </c>
    </row>
    <row r="144" s="23" customFormat="true" ht="16.5" hidden="false" customHeight="true" outlineLevel="0" collapsed="false">
      <c r="B144" s="147"/>
      <c r="C144" s="148" t="s">
        <v>305</v>
      </c>
      <c r="D144" s="148" t="s">
        <v>145</v>
      </c>
      <c r="E144" s="149" t="s">
        <v>306</v>
      </c>
      <c r="F144" s="150" t="s">
        <v>307</v>
      </c>
      <c r="G144" s="151" t="s">
        <v>180</v>
      </c>
      <c r="H144" s="152" t="n">
        <v>0.2</v>
      </c>
      <c r="I144" s="153"/>
      <c r="J144" s="154" t="n">
        <f aca="false">ROUND(I144*H144,2)</f>
        <v>0</v>
      </c>
      <c r="K144" s="150" t="s">
        <v>148</v>
      </c>
      <c r="L144" s="24"/>
      <c r="M144" s="155"/>
      <c r="N144" s="156" t="s">
        <v>41</v>
      </c>
      <c r="O144" s="55"/>
      <c r="P144" s="157" t="n">
        <f aca="false">O144*H144</f>
        <v>0</v>
      </c>
      <c r="Q144" s="157" t="n">
        <v>0.0022362</v>
      </c>
      <c r="R144" s="157" t="n">
        <f aca="false">Q144*H144</f>
        <v>0.00044724</v>
      </c>
      <c r="S144" s="157" t="n">
        <v>0</v>
      </c>
      <c r="T144" s="158" t="n">
        <f aca="false">S144*H144</f>
        <v>0</v>
      </c>
      <c r="AR144" s="159" t="s">
        <v>149</v>
      </c>
      <c r="AT144" s="159" t="s">
        <v>145</v>
      </c>
      <c r="AU144" s="159" t="s">
        <v>80</v>
      </c>
      <c r="AY144" s="4" t="s">
        <v>142</v>
      </c>
      <c r="BE144" s="160" t="n">
        <f aca="false">IF(N144="základní",J144,0)</f>
        <v>0</v>
      </c>
      <c r="BF144" s="160" t="n">
        <f aca="false">IF(N144="snížená",J144,0)</f>
        <v>0</v>
      </c>
      <c r="BG144" s="160" t="n">
        <f aca="false">IF(N144="zákl. přenesená",J144,0)</f>
        <v>0</v>
      </c>
      <c r="BH144" s="160" t="n">
        <f aca="false">IF(N144="sníž. přenesená",J144,0)</f>
        <v>0</v>
      </c>
      <c r="BI144" s="160" t="n">
        <f aca="false">IF(N144="nulová",J144,0)</f>
        <v>0</v>
      </c>
      <c r="BJ144" s="4" t="s">
        <v>80</v>
      </c>
      <c r="BK144" s="160" t="n">
        <f aca="false">ROUND(I144*H144,2)</f>
        <v>0</v>
      </c>
      <c r="BL144" s="4" t="s">
        <v>149</v>
      </c>
      <c r="BM144" s="159" t="s">
        <v>308</v>
      </c>
    </row>
    <row r="145" s="23" customFormat="true" ht="16.5" hidden="false" customHeight="true" outlineLevel="0" collapsed="false">
      <c r="B145" s="147"/>
      <c r="C145" s="148" t="s">
        <v>309</v>
      </c>
      <c r="D145" s="148" t="s">
        <v>145</v>
      </c>
      <c r="E145" s="149" t="s">
        <v>310</v>
      </c>
      <c r="F145" s="150" t="s">
        <v>311</v>
      </c>
      <c r="G145" s="151" t="s">
        <v>210</v>
      </c>
      <c r="H145" s="152" t="n">
        <v>2</v>
      </c>
      <c r="I145" s="153"/>
      <c r="J145" s="154" t="n">
        <f aca="false">ROUND(I145*H145,2)</f>
        <v>0</v>
      </c>
      <c r="K145" s="150" t="s">
        <v>148</v>
      </c>
      <c r="L145" s="24"/>
      <c r="M145" s="155"/>
      <c r="N145" s="156" t="s">
        <v>41</v>
      </c>
      <c r="O145" s="55"/>
      <c r="P145" s="157" t="n">
        <f aca="false">O145*H145</f>
        <v>0</v>
      </c>
      <c r="Q145" s="157" t="n">
        <v>0</v>
      </c>
      <c r="R145" s="157" t="n">
        <f aca="false">Q145*H145</f>
        <v>0</v>
      </c>
      <c r="S145" s="157" t="n">
        <v>0</v>
      </c>
      <c r="T145" s="158" t="n">
        <f aca="false">S145*H145</f>
        <v>0</v>
      </c>
      <c r="AR145" s="159" t="s">
        <v>149</v>
      </c>
      <c r="AT145" s="159" t="s">
        <v>145</v>
      </c>
      <c r="AU145" s="159" t="s">
        <v>80</v>
      </c>
      <c r="AY145" s="4" t="s">
        <v>142</v>
      </c>
      <c r="BE145" s="160" t="n">
        <f aca="false">IF(N145="základní",J145,0)</f>
        <v>0</v>
      </c>
      <c r="BF145" s="160" t="n">
        <f aca="false">IF(N145="snížená",J145,0)</f>
        <v>0</v>
      </c>
      <c r="BG145" s="160" t="n">
        <f aca="false">IF(N145="zákl. přenesená",J145,0)</f>
        <v>0</v>
      </c>
      <c r="BH145" s="160" t="n">
        <f aca="false">IF(N145="sníž. přenesená",J145,0)</f>
        <v>0</v>
      </c>
      <c r="BI145" s="160" t="n">
        <f aca="false">IF(N145="nulová",J145,0)</f>
        <v>0</v>
      </c>
      <c r="BJ145" s="4" t="s">
        <v>80</v>
      </c>
      <c r="BK145" s="160" t="n">
        <f aca="false">ROUND(I145*H145,2)</f>
        <v>0</v>
      </c>
      <c r="BL145" s="4" t="s">
        <v>149</v>
      </c>
      <c r="BM145" s="159" t="s">
        <v>312</v>
      </c>
    </row>
    <row r="146" s="23" customFormat="true" ht="16.5" hidden="false" customHeight="true" outlineLevel="0" collapsed="false">
      <c r="B146" s="147"/>
      <c r="C146" s="148" t="s">
        <v>313</v>
      </c>
      <c r="D146" s="148" t="s">
        <v>145</v>
      </c>
      <c r="E146" s="149" t="s">
        <v>314</v>
      </c>
      <c r="F146" s="150" t="s">
        <v>315</v>
      </c>
      <c r="G146" s="151" t="s">
        <v>210</v>
      </c>
      <c r="H146" s="152" t="n">
        <v>2</v>
      </c>
      <c r="I146" s="153"/>
      <c r="J146" s="154" t="n">
        <f aca="false">ROUND(I146*H146,2)</f>
        <v>0</v>
      </c>
      <c r="K146" s="150" t="s">
        <v>148</v>
      </c>
      <c r="L146" s="24"/>
      <c r="M146" s="155"/>
      <c r="N146" s="156" t="s">
        <v>41</v>
      </c>
      <c r="O146" s="55"/>
      <c r="P146" s="157" t="n">
        <f aca="false">O146*H146</f>
        <v>0</v>
      </c>
      <c r="Q146" s="157" t="n">
        <v>0</v>
      </c>
      <c r="R146" s="157" t="n">
        <f aca="false">Q146*H146</f>
        <v>0</v>
      </c>
      <c r="S146" s="157" t="n">
        <v>0</v>
      </c>
      <c r="T146" s="158" t="n">
        <f aca="false">S146*H146</f>
        <v>0</v>
      </c>
      <c r="AR146" s="159" t="s">
        <v>149</v>
      </c>
      <c r="AT146" s="159" t="s">
        <v>145</v>
      </c>
      <c r="AU146" s="159" t="s">
        <v>80</v>
      </c>
      <c r="AY146" s="4" t="s">
        <v>142</v>
      </c>
      <c r="BE146" s="160" t="n">
        <f aca="false">IF(N146="základní",J146,0)</f>
        <v>0</v>
      </c>
      <c r="BF146" s="160" t="n">
        <f aca="false">IF(N146="snížená",J146,0)</f>
        <v>0</v>
      </c>
      <c r="BG146" s="160" t="n">
        <f aca="false">IF(N146="zákl. přenesená",J146,0)</f>
        <v>0</v>
      </c>
      <c r="BH146" s="160" t="n">
        <f aca="false">IF(N146="sníž. přenesená",J146,0)</f>
        <v>0</v>
      </c>
      <c r="BI146" s="160" t="n">
        <f aca="false">IF(N146="nulová",J146,0)</f>
        <v>0</v>
      </c>
      <c r="BJ146" s="4" t="s">
        <v>80</v>
      </c>
      <c r="BK146" s="160" t="n">
        <f aca="false">ROUND(I146*H146,2)</f>
        <v>0</v>
      </c>
      <c r="BL146" s="4" t="s">
        <v>149</v>
      </c>
      <c r="BM146" s="159" t="s">
        <v>316</v>
      </c>
    </row>
    <row r="147" s="23" customFormat="true" ht="16.5" hidden="false" customHeight="true" outlineLevel="0" collapsed="false">
      <c r="B147" s="147"/>
      <c r="C147" s="148" t="s">
        <v>317</v>
      </c>
      <c r="D147" s="148" t="s">
        <v>145</v>
      </c>
      <c r="E147" s="149" t="s">
        <v>318</v>
      </c>
      <c r="F147" s="150" t="s">
        <v>319</v>
      </c>
      <c r="G147" s="151" t="s">
        <v>210</v>
      </c>
      <c r="H147" s="152" t="n">
        <v>1</v>
      </c>
      <c r="I147" s="153"/>
      <c r="J147" s="154" t="n">
        <f aca="false">ROUND(I147*H147,2)</f>
        <v>0</v>
      </c>
      <c r="K147" s="150" t="s">
        <v>148</v>
      </c>
      <c r="L147" s="24"/>
      <c r="M147" s="155"/>
      <c r="N147" s="156" t="s">
        <v>41</v>
      </c>
      <c r="O147" s="55"/>
      <c r="P147" s="157" t="n">
        <f aca="false">O147*H147</f>
        <v>0</v>
      </c>
      <c r="Q147" s="157" t="n">
        <v>0</v>
      </c>
      <c r="R147" s="157" t="n">
        <f aca="false">Q147*H147</f>
        <v>0</v>
      </c>
      <c r="S147" s="157" t="n">
        <v>0</v>
      </c>
      <c r="T147" s="158" t="n">
        <f aca="false">S147*H147</f>
        <v>0</v>
      </c>
      <c r="AR147" s="159" t="s">
        <v>149</v>
      </c>
      <c r="AT147" s="159" t="s">
        <v>145</v>
      </c>
      <c r="AU147" s="159" t="s">
        <v>80</v>
      </c>
      <c r="AY147" s="4" t="s">
        <v>142</v>
      </c>
      <c r="BE147" s="160" t="n">
        <f aca="false">IF(N147="základní",J147,0)</f>
        <v>0</v>
      </c>
      <c r="BF147" s="160" t="n">
        <f aca="false">IF(N147="snížená",J147,0)</f>
        <v>0</v>
      </c>
      <c r="BG147" s="160" t="n">
        <f aca="false">IF(N147="zákl. přenesená",J147,0)</f>
        <v>0</v>
      </c>
      <c r="BH147" s="160" t="n">
        <f aca="false">IF(N147="sníž. přenesená",J147,0)</f>
        <v>0</v>
      </c>
      <c r="BI147" s="160" t="n">
        <f aca="false">IF(N147="nulová",J147,0)</f>
        <v>0</v>
      </c>
      <c r="BJ147" s="4" t="s">
        <v>80</v>
      </c>
      <c r="BK147" s="160" t="n">
        <f aca="false">ROUND(I147*H147,2)</f>
        <v>0</v>
      </c>
      <c r="BL147" s="4" t="s">
        <v>149</v>
      </c>
      <c r="BM147" s="159" t="s">
        <v>320</v>
      </c>
    </row>
    <row r="148" s="133" customFormat="true" ht="22.8" hidden="false" customHeight="true" outlineLevel="0" collapsed="false">
      <c r="B148" s="134"/>
      <c r="D148" s="135" t="s">
        <v>68</v>
      </c>
      <c r="E148" s="145" t="s">
        <v>321</v>
      </c>
      <c r="F148" s="145" t="s">
        <v>322</v>
      </c>
      <c r="I148" s="137"/>
      <c r="J148" s="146" t="n">
        <f aca="false">BK148</f>
        <v>0</v>
      </c>
      <c r="K148" s="150" t="s">
        <v>148</v>
      </c>
      <c r="L148" s="134"/>
      <c r="M148" s="139"/>
      <c r="N148" s="140"/>
      <c r="O148" s="140"/>
      <c r="P148" s="141" t="n">
        <f aca="false">SUM(P149:P169)</f>
        <v>0</v>
      </c>
      <c r="Q148" s="140"/>
      <c r="R148" s="141" t="n">
        <f aca="false">SUM(R149:R169)</f>
        <v>0.030433572</v>
      </c>
      <c r="S148" s="140"/>
      <c r="T148" s="142" t="n">
        <f aca="false">SUM(T149:T169)</f>
        <v>0.00823</v>
      </c>
      <c r="AR148" s="135" t="s">
        <v>74</v>
      </c>
      <c r="AT148" s="143" t="s">
        <v>68</v>
      </c>
      <c r="AU148" s="143" t="s">
        <v>74</v>
      </c>
      <c r="AY148" s="135" t="s">
        <v>142</v>
      </c>
      <c r="BK148" s="144" t="n">
        <f aca="false">SUM(BK149:BK169)</f>
        <v>0</v>
      </c>
    </row>
    <row r="149" s="23" customFormat="true" ht="16.5" hidden="false" customHeight="true" outlineLevel="0" collapsed="false">
      <c r="B149" s="147"/>
      <c r="C149" s="148" t="s">
        <v>323</v>
      </c>
      <c r="D149" s="148" t="s">
        <v>145</v>
      </c>
      <c r="E149" s="149" t="s">
        <v>324</v>
      </c>
      <c r="F149" s="150" t="s">
        <v>325</v>
      </c>
      <c r="G149" s="151" t="s">
        <v>180</v>
      </c>
      <c r="H149" s="152" t="n">
        <v>22</v>
      </c>
      <c r="I149" s="153"/>
      <c r="J149" s="154" t="n">
        <f aca="false">ROUND(I149*H149,2)</f>
        <v>0</v>
      </c>
      <c r="K149" s="150" t="s">
        <v>148</v>
      </c>
      <c r="L149" s="24"/>
      <c r="M149" s="155"/>
      <c r="N149" s="156" t="s">
        <v>41</v>
      </c>
      <c r="O149" s="55"/>
      <c r="P149" s="157" t="n">
        <f aca="false">O149*H149</f>
        <v>0</v>
      </c>
      <c r="Q149" s="157" t="n">
        <v>0</v>
      </c>
      <c r="R149" s="157" t="n">
        <f aca="false">Q149*H149</f>
        <v>0</v>
      </c>
      <c r="S149" s="157" t="n">
        <v>0.00028</v>
      </c>
      <c r="T149" s="158" t="n">
        <f aca="false">S149*H149</f>
        <v>0.00616</v>
      </c>
      <c r="AR149" s="159" t="s">
        <v>149</v>
      </c>
      <c r="AT149" s="159" t="s">
        <v>145</v>
      </c>
      <c r="AU149" s="159" t="s">
        <v>80</v>
      </c>
      <c r="AY149" s="4" t="s">
        <v>142</v>
      </c>
      <c r="BE149" s="160" t="n">
        <f aca="false">IF(N149="základní",J149,0)</f>
        <v>0</v>
      </c>
      <c r="BF149" s="160" t="n">
        <f aca="false">IF(N149="snížená",J149,0)</f>
        <v>0</v>
      </c>
      <c r="BG149" s="160" t="n">
        <f aca="false">IF(N149="zákl. přenesená",J149,0)</f>
        <v>0</v>
      </c>
      <c r="BH149" s="160" t="n">
        <f aca="false">IF(N149="sníž. přenesená",J149,0)</f>
        <v>0</v>
      </c>
      <c r="BI149" s="160" t="n">
        <f aca="false">IF(N149="nulová",J149,0)</f>
        <v>0</v>
      </c>
      <c r="BJ149" s="4" t="s">
        <v>80</v>
      </c>
      <c r="BK149" s="160" t="n">
        <f aca="false">ROUND(I149*H149,2)</f>
        <v>0</v>
      </c>
      <c r="BL149" s="4" t="s">
        <v>149</v>
      </c>
      <c r="BM149" s="159" t="s">
        <v>326</v>
      </c>
    </row>
    <row r="150" s="23" customFormat="true" ht="16.5" hidden="false" customHeight="true" outlineLevel="0" collapsed="false">
      <c r="B150" s="147"/>
      <c r="C150" s="148" t="s">
        <v>327</v>
      </c>
      <c r="D150" s="148" t="s">
        <v>145</v>
      </c>
      <c r="E150" s="149" t="s">
        <v>328</v>
      </c>
      <c r="F150" s="150" t="s">
        <v>329</v>
      </c>
      <c r="G150" s="151" t="s">
        <v>180</v>
      </c>
      <c r="H150" s="152" t="n">
        <v>7</v>
      </c>
      <c r="I150" s="153"/>
      <c r="J150" s="154" t="n">
        <f aca="false">ROUND(I150*H150,2)</f>
        <v>0</v>
      </c>
      <c r="K150" s="150" t="s">
        <v>148</v>
      </c>
      <c r="L150" s="24"/>
      <c r="M150" s="155"/>
      <c r="N150" s="156" t="s">
        <v>41</v>
      </c>
      <c r="O150" s="55"/>
      <c r="P150" s="157" t="n">
        <f aca="false">O150*H150</f>
        <v>0</v>
      </c>
      <c r="Q150" s="157" t="n">
        <v>0.000976972</v>
      </c>
      <c r="R150" s="157" t="n">
        <f aca="false">Q150*H150</f>
        <v>0.006838804</v>
      </c>
      <c r="S150" s="157" t="n">
        <v>0</v>
      </c>
      <c r="T150" s="158" t="n">
        <f aca="false">S150*H150</f>
        <v>0</v>
      </c>
      <c r="AR150" s="159" t="s">
        <v>149</v>
      </c>
      <c r="AT150" s="159" t="s">
        <v>145</v>
      </c>
      <c r="AU150" s="159" t="s">
        <v>80</v>
      </c>
      <c r="AY150" s="4" t="s">
        <v>142</v>
      </c>
      <c r="BE150" s="160" t="n">
        <f aca="false">IF(N150="základní",J150,0)</f>
        <v>0</v>
      </c>
      <c r="BF150" s="160" t="n">
        <f aca="false">IF(N150="snížená",J150,0)</f>
        <v>0</v>
      </c>
      <c r="BG150" s="160" t="n">
        <f aca="false">IF(N150="zákl. přenesená",J150,0)</f>
        <v>0</v>
      </c>
      <c r="BH150" s="160" t="n">
        <f aca="false">IF(N150="sníž. přenesená",J150,0)</f>
        <v>0</v>
      </c>
      <c r="BI150" s="160" t="n">
        <f aca="false">IF(N150="nulová",J150,0)</f>
        <v>0</v>
      </c>
      <c r="BJ150" s="4" t="s">
        <v>80</v>
      </c>
      <c r="BK150" s="160" t="n">
        <f aca="false">ROUND(I150*H150,2)</f>
        <v>0</v>
      </c>
      <c r="BL150" s="4" t="s">
        <v>149</v>
      </c>
      <c r="BM150" s="159" t="s">
        <v>330</v>
      </c>
    </row>
    <row r="151" s="23" customFormat="true" ht="16.5" hidden="false" customHeight="true" outlineLevel="0" collapsed="false">
      <c r="B151" s="147"/>
      <c r="C151" s="148" t="s">
        <v>331</v>
      </c>
      <c r="D151" s="148" t="s">
        <v>145</v>
      </c>
      <c r="E151" s="149" t="s">
        <v>328</v>
      </c>
      <c r="F151" s="150" t="s">
        <v>329</v>
      </c>
      <c r="G151" s="151" t="s">
        <v>180</v>
      </c>
      <c r="H151" s="152" t="n">
        <v>5</v>
      </c>
      <c r="I151" s="153"/>
      <c r="J151" s="154" t="n">
        <f aca="false">ROUND(I151*H151,2)</f>
        <v>0</v>
      </c>
      <c r="K151" s="150" t="s">
        <v>148</v>
      </c>
      <c r="L151" s="24"/>
      <c r="M151" s="155"/>
      <c r="N151" s="156" t="s">
        <v>41</v>
      </c>
      <c r="O151" s="55"/>
      <c r="P151" s="157" t="n">
        <f aca="false">O151*H151</f>
        <v>0</v>
      </c>
      <c r="Q151" s="157" t="n">
        <v>0.000976972</v>
      </c>
      <c r="R151" s="157" t="n">
        <f aca="false">Q151*H151</f>
        <v>0.00488486</v>
      </c>
      <c r="S151" s="157" t="n">
        <v>0</v>
      </c>
      <c r="T151" s="158" t="n">
        <f aca="false">S151*H151</f>
        <v>0</v>
      </c>
      <c r="AR151" s="159" t="s">
        <v>149</v>
      </c>
      <c r="AT151" s="159" t="s">
        <v>145</v>
      </c>
      <c r="AU151" s="159" t="s">
        <v>80</v>
      </c>
      <c r="AY151" s="4" t="s">
        <v>142</v>
      </c>
      <c r="BE151" s="160" t="n">
        <f aca="false">IF(N151="základní",J151,0)</f>
        <v>0</v>
      </c>
      <c r="BF151" s="160" t="n">
        <f aca="false">IF(N151="snížená",J151,0)</f>
        <v>0</v>
      </c>
      <c r="BG151" s="160" t="n">
        <f aca="false">IF(N151="zákl. přenesená",J151,0)</f>
        <v>0</v>
      </c>
      <c r="BH151" s="160" t="n">
        <f aca="false">IF(N151="sníž. přenesená",J151,0)</f>
        <v>0</v>
      </c>
      <c r="BI151" s="160" t="n">
        <f aca="false">IF(N151="nulová",J151,0)</f>
        <v>0</v>
      </c>
      <c r="BJ151" s="4" t="s">
        <v>80</v>
      </c>
      <c r="BK151" s="160" t="n">
        <f aca="false">ROUND(I151*H151,2)</f>
        <v>0</v>
      </c>
      <c r="BL151" s="4" t="s">
        <v>149</v>
      </c>
      <c r="BM151" s="159" t="s">
        <v>332</v>
      </c>
    </row>
    <row r="152" s="23" customFormat="true" ht="16.5" hidden="false" customHeight="true" outlineLevel="0" collapsed="false">
      <c r="B152" s="147"/>
      <c r="C152" s="148" t="s">
        <v>333</v>
      </c>
      <c r="D152" s="148" t="s">
        <v>145</v>
      </c>
      <c r="E152" s="149" t="s">
        <v>334</v>
      </c>
      <c r="F152" s="150" t="s">
        <v>335</v>
      </c>
      <c r="G152" s="151" t="s">
        <v>180</v>
      </c>
      <c r="H152" s="152" t="n">
        <v>10</v>
      </c>
      <c r="I152" s="153"/>
      <c r="J152" s="154" t="n">
        <f aca="false">ROUND(I152*H152,2)</f>
        <v>0</v>
      </c>
      <c r="K152" s="150" t="s">
        <v>251</v>
      </c>
      <c r="L152" s="24"/>
      <c r="M152" s="155"/>
      <c r="N152" s="156" t="s">
        <v>41</v>
      </c>
      <c r="O152" s="55"/>
      <c r="P152" s="157" t="n">
        <f aca="false">O152*H152</f>
        <v>0</v>
      </c>
      <c r="Q152" s="157" t="n">
        <v>0.0012616</v>
      </c>
      <c r="R152" s="157" t="n">
        <f aca="false">Q152*H152</f>
        <v>0.012616</v>
      </c>
      <c r="S152" s="157" t="n">
        <v>0</v>
      </c>
      <c r="T152" s="158" t="n">
        <f aca="false">S152*H152</f>
        <v>0</v>
      </c>
      <c r="AR152" s="159" t="s">
        <v>149</v>
      </c>
      <c r="AT152" s="159" t="s">
        <v>145</v>
      </c>
      <c r="AU152" s="159" t="s">
        <v>80</v>
      </c>
      <c r="AY152" s="4" t="s">
        <v>142</v>
      </c>
      <c r="BE152" s="160" t="n">
        <f aca="false">IF(N152="základní",J152,0)</f>
        <v>0</v>
      </c>
      <c r="BF152" s="160" t="n">
        <f aca="false">IF(N152="snížená",J152,0)</f>
        <v>0</v>
      </c>
      <c r="BG152" s="160" t="n">
        <f aca="false">IF(N152="zákl. přenesená",J152,0)</f>
        <v>0</v>
      </c>
      <c r="BH152" s="160" t="n">
        <f aca="false">IF(N152="sníž. přenesená",J152,0)</f>
        <v>0</v>
      </c>
      <c r="BI152" s="160" t="n">
        <f aca="false">IF(N152="nulová",J152,0)</f>
        <v>0</v>
      </c>
      <c r="BJ152" s="4" t="s">
        <v>80</v>
      </c>
      <c r="BK152" s="160" t="n">
        <f aca="false">ROUND(I152*H152,2)</f>
        <v>0</v>
      </c>
      <c r="BL152" s="4" t="s">
        <v>149</v>
      </c>
      <c r="BM152" s="159" t="s">
        <v>336</v>
      </c>
    </row>
    <row r="153" s="23" customFormat="true" ht="12.8" hidden="false" customHeight="false" outlineLevel="0" collapsed="false">
      <c r="B153" s="24"/>
      <c r="D153" s="161" t="s">
        <v>253</v>
      </c>
      <c r="F153" s="162" t="s">
        <v>337</v>
      </c>
      <c r="I153" s="163"/>
      <c r="L153" s="24"/>
      <c r="M153" s="164"/>
      <c r="N153" s="55"/>
      <c r="O153" s="55"/>
      <c r="P153" s="55"/>
      <c r="Q153" s="55"/>
      <c r="R153" s="55"/>
      <c r="S153" s="55"/>
      <c r="T153" s="56"/>
      <c r="AT153" s="4" t="s">
        <v>253</v>
      </c>
      <c r="AU153" s="4" t="s">
        <v>80</v>
      </c>
    </row>
    <row r="154" s="23" customFormat="true" ht="21.75" hidden="false" customHeight="true" outlineLevel="0" collapsed="false">
      <c r="B154" s="147"/>
      <c r="C154" s="148" t="s">
        <v>338</v>
      </c>
      <c r="D154" s="148" t="s">
        <v>145</v>
      </c>
      <c r="E154" s="149" t="s">
        <v>339</v>
      </c>
      <c r="F154" s="150" t="s">
        <v>340</v>
      </c>
      <c r="G154" s="151" t="s">
        <v>180</v>
      </c>
      <c r="H154" s="152" t="n">
        <v>7</v>
      </c>
      <c r="I154" s="153"/>
      <c r="J154" s="154" t="n">
        <f aca="false">ROUND(I154*H154,2)</f>
        <v>0</v>
      </c>
      <c r="K154" s="150" t="s">
        <v>148</v>
      </c>
      <c r="L154" s="24"/>
      <c r="M154" s="155"/>
      <c r="N154" s="156" t="s">
        <v>41</v>
      </c>
      <c r="O154" s="55"/>
      <c r="P154" s="157" t="n">
        <f aca="false">O154*H154</f>
        <v>0</v>
      </c>
      <c r="Q154" s="157" t="n">
        <v>4.206E-005</v>
      </c>
      <c r="R154" s="157" t="n">
        <f aca="false">Q154*H154</f>
        <v>0.00029442</v>
      </c>
      <c r="S154" s="157" t="n">
        <v>0</v>
      </c>
      <c r="T154" s="158" t="n">
        <f aca="false">S154*H154</f>
        <v>0</v>
      </c>
      <c r="AR154" s="159" t="s">
        <v>149</v>
      </c>
      <c r="AT154" s="159" t="s">
        <v>145</v>
      </c>
      <c r="AU154" s="159" t="s">
        <v>80</v>
      </c>
      <c r="AY154" s="4" t="s">
        <v>142</v>
      </c>
      <c r="BE154" s="160" t="n">
        <f aca="false">IF(N154="základní",J154,0)</f>
        <v>0</v>
      </c>
      <c r="BF154" s="160" t="n">
        <f aca="false">IF(N154="snížená",J154,0)</f>
        <v>0</v>
      </c>
      <c r="BG154" s="160" t="n">
        <f aca="false">IF(N154="zákl. přenesená",J154,0)</f>
        <v>0</v>
      </c>
      <c r="BH154" s="160" t="n">
        <f aca="false">IF(N154="sníž. přenesená",J154,0)</f>
        <v>0</v>
      </c>
      <c r="BI154" s="160" t="n">
        <f aca="false">IF(N154="nulová",J154,0)</f>
        <v>0</v>
      </c>
      <c r="BJ154" s="4" t="s">
        <v>80</v>
      </c>
      <c r="BK154" s="160" t="n">
        <f aca="false">ROUND(I154*H154,2)</f>
        <v>0</v>
      </c>
      <c r="BL154" s="4" t="s">
        <v>149</v>
      </c>
      <c r="BM154" s="159" t="s">
        <v>341</v>
      </c>
    </row>
    <row r="155" s="23" customFormat="true" ht="21.75" hidden="false" customHeight="true" outlineLevel="0" collapsed="false">
      <c r="B155" s="147"/>
      <c r="C155" s="148" t="s">
        <v>342</v>
      </c>
      <c r="D155" s="148" t="s">
        <v>145</v>
      </c>
      <c r="E155" s="149" t="s">
        <v>343</v>
      </c>
      <c r="F155" s="150" t="s">
        <v>344</v>
      </c>
      <c r="G155" s="151" t="s">
        <v>180</v>
      </c>
      <c r="H155" s="152" t="n">
        <v>5</v>
      </c>
      <c r="I155" s="153"/>
      <c r="J155" s="154" t="n">
        <f aca="false">ROUND(I155*H155,2)</f>
        <v>0</v>
      </c>
      <c r="K155" s="150" t="s">
        <v>251</v>
      </c>
      <c r="L155" s="24"/>
      <c r="M155" s="155"/>
      <c r="N155" s="156" t="s">
        <v>41</v>
      </c>
      <c r="O155" s="55"/>
      <c r="P155" s="157" t="n">
        <f aca="false">O155*H155</f>
        <v>0</v>
      </c>
      <c r="Q155" s="157" t="n">
        <v>7.386E-005</v>
      </c>
      <c r="R155" s="157" t="n">
        <f aca="false">Q155*H155</f>
        <v>0.0003693</v>
      </c>
      <c r="S155" s="157" t="n">
        <v>0</v>
      </c>
      <c r="T155" s="158" t="n">
        <f aca="false">S155*H155</f>
        <v>0</v>
      </c>
      <c r="AR155" s="159" t="s">
        <v>149</v>
      </c>
      <c r="AT155" s="159" t="s">
        <v>145</v>
      </c>
      <c r="AU155" s="159" t="s">
        <v>80</v>
      </c>
      <c r="AY155" s="4" t="s">
        <v>142</v>
      </c>
      <c r="BE155" s="160" t="n">
        <f aca="false">IF(N155="základní",J155,0)</f>
        <v>0</v>
      </c>
      <c r="BF155" s="160" t="n">
        <f aca="false">IF(N155="snížená",J155,0)</f>
        <v>0</v>
      </c>
      <c r="BG155" s="160" t="n">
        <f aca="false">IF(N155="zákl. přenesená",J155,0)</f>
        <v>0</v>
      </c>
      <c r="BH155" s="160" t="n">
        <f aca="false">IF(N155="sníž. přenesená",J155,0)</f>
        <v>0</v>
      </c>
      <c r="BI155" s="160" t="n">
        <f aca="false">IF(N155="nulová",J155,0)</f>
        <v>0</v>
      </c>
      <c r="BJ155" s="4" t="s">
        <v>80</v>
      </c>
      <c r="BK155" s="160" t="n">
        <f aca="false">ROUND(I155*H155,2)</f>
        <v>0</v>
      </c>
      <c r="BL155" s="4" t="s">
        <v>149</v>
      </c>
      <c r="BM155" s="159" t="s">
        <v>345</v>
      </c>
    </row>
    <row r="156" s="23" customFormat="true" ht="12.8" hidden="false" customHeight="false" outlineLevel="0" collapsed="false">
      <c r="B156" s="24"/>
      <c r="D156" s="161" t="s">
        <v>253</v>
      </c>
      <c r="F156" s="162" t="s">
        <v>346</v>
      </c>
      <c r="I156" s="163"/>
      <c r="L156" s="24"/>
      <c r="M156" s="164"/>
      <c r="N156" s="55"/>
      <c r="O156" s="55"/>
      <c r="P156" s="55"/>
      <c r="Q156" s="55"/>
      <c r="R156" s="55"/>
      <c r="S156" s="55"/>
      <c r="T156" s="56"/>
      <c r="AT156" s="4" t="s">
        <v>253</v>
      </c>
      <c r="AU156" s="4" t="s">
        <v>80</v>
      </c>
    </row>
    <row r="157" s="23" customFormat="true" ht="21.75" hidden="false" customHeight="true" outlineLevel="0" collapsed="false">
      <c r="B157" s="147"/>
      <c r="C157" s="148" t="s">
        <v>347</v>
      </c>
      <c r="D157" s="148" t="s">
        <v>145</v>
      </c>
      <c r="E157" s="149" t="s">
        <v>348</v>
      </c>
      <c r="F157" s="150" t="s">
        <v>349</v>
      </c>
      <c r="G157" s="151" t="s">
        <v>180</v>
      </c>
      <c r="H157" s="152" t="n">
        <v>10</v>
      </c>
      <c r="I157" s="153"/>
      <c r="J157" s="154" t="n">
        <f aca="false">ROUND(I157*H157,2)</f>
        <v>0</v>
      </c>
      <c r="K157" s="150" t="s">
        <v>251</v>
      </c>
      <c r="L157" s="24"/>
      <c r="M157" s="155"/>
      <c r="N157" s="156" t="s">
        <v>41</v>
      </c>
      <c r="O157" s="55"/>
      <c r="P157" s="157" t="n">
        <f aca="false">O157*H157</f>
        <v>0</v>
      </c>
      <c r="Q157" s="157" t="n">
        <v>9.464E-005</v>
      </c>
      <c r="R157" s="157" t="n">
        <f aca="false">Q157*H157</f>
        <v>0.0009464</v>
      </c>
      <c r="S157" s="157" t="n">
        <v>0</v>
      </c>
      <c r="T157" s="158" t="n">
        <f aca="false">S157*H157</f>
        <v>0</v>
      </c>
      <c r="AR157" s="159" t="s">
        <v>149</v>
      </c>
      <c r="AT157" s="159" t="s">
        <v>145</v>
      </c>
      <c r="AU157" s="159" t="s">
        <v>80</v>
      </c>
      <c r="AY157" s="4" t="s">
        <v>142</v>
      </c>
      <c r="BE157" s="160" t="n">
        <f aca="false">IF(N157="základní",J157,0)</f>
        <v>0</v>
      </c>
      <c r="BF157" s="160" t="n">
        <f aca="false">IF(N157="snížená",J157,0)</f>
        <v>0</v>
      </c>
      <c r="BG157" s="160" t="n">
        <f aca="false">IF(N157="zákl. přenesená",J157,0)</f>
        <v>0</v>
      </c>
      <c r="BH157" s="160" t="n">
        <f aca="false">IF(N157="sníž. přenesená",J157,0)</f>
        <v>0</v>
      </c>
      <c r="BI157" s="160" t="n">
        <f aca="false">IF(N157="nulová",J157,0)</f>
        <v>0</v>
      </c>
      <c r="BJ157" s="4" t="s">
        <v>80</v>
      </c>
      <c r="BK157" s="160" t="n">
        <f aca="false">ROUND(I157*H157,2)</f>
        <v>0</v>
      </c>
      <c r="BL157" s="4" t="s">
        <v>149</v>
      </c>
      <c r="BM157" s="159" t="s">
        <v>350</v>
      </c>
    </row>
    <row r="158" s="23" customFormat="true" ht="12.8" hidden="false" customHeight="false" outlineLevel="0" collapsed="false">
      <c r="B158" s="24"/>
      <c r="D158" s="161" t="s">
        <v>253</v>
      </c>
      <c r="F158" s="162" t="s">
        <v>351</v>
      </c>
      <c r="I158" s="163"/>
      <c r="L158" s="24"/>
      <c r="M158" s="164"/>
      <c r="N158" s="55"/>
      <c r="O158" s="55"/>
      <c r="P158" s="55"/>
      <c r="Q158" s="55"/>
      <c r="R158" s="55"/>
      <c r="S158" s="55"/>
      <c r="T158" s="56"/>
      <c r="AT158" s="4" t="s">
        <v>253</v>
      </c>
      <c r="AU158" s="4" t="s">
        <v>80</v>
      </c>
    </row>
    <row r="159" s="23" customFormat="true" ht="16.5" hidden="false" customHeight="true" outlineLevel="0" collapsed="false">
      <c r="B159" s="147"/>
      <c r="C159" s="148" t="s">
        <v>352</v>
      </c>
      <c r="D159" s="148" t="s">
        <v>145</v>
      </c>
      <c r="E159" s="149" t="s">
        <v>353</v>
      </c>
      <c r="F159" s="150" t="s">
        <v>354</v>
      </c>
      <c r="G159" s="151" t="s">
        <v>210</v>
      </c>
      <c r="H159" s="152" t="n">
        <v>9</v>
      </c>
      <c r="I159" s="153"/>
      <c r="J159" s="154" t="n">
        <f aca="false">ROUND(I159*H159,2)</f>
        <v>0</v>
      </c>
      <c r="K159" s="150" t="s">
        <v>148</v>
      </c>
      <c r="L159" s="24"/>
      <c r="M159" s="155"/>
      <c r="N159" s="156" t="s">
        <v>41</v>
      </c>
      <c r="O159" s="55"/>
      <c r="P159" s="157" t="n">
        <f aca="false">O159*H159</f>
        <v>0</v>
      </c>
      <c r="Q159" s="157" t="n">
        <v>0</v>
      </c>
      <c r="R159" s="157" t="n">
        <f aca="false">Q159*H159</f>
        <v>0</v>
      </c>
      <c r="S159" s="157" t="n">
        <v>0</v>
      </c>
      <c r="T159" s="158" t="n">
        <f aca="false">S159*H159</f>
        <v>0</v>
      </c>
      <c r="AR159" s="159" t="s">
        <v>149</v>
      </c>
      <c r="AT159" s="159" t="s">
        <v>145</v>
      </c>
      <c r="AU159" s="159" t="s">
        <v>80</v>
      </c>
      <c r="AY159" s="4" t="s">
        <v>142</v>
      </c>
      <c r="BE159" s="160" t="n">
        <f aca="false">IF(N159="základní",J159,0)</f>
        <v>0</v>
      </c>
      <c r="BF159" s="160" t="n">
        <f aca="false">IF(N159="snížená",J159,0)</f>
        <v>0</v>
      </c>
      <c r="BG159" s="160" t="n">
        <f aca="false">IF(N159="zákl. přenesená",J159,0)</f>
        <v>0</v>
      </c>
      <c r="BH159" s="160" t="n">
        <f aca="false">IF(N159="sníž. přenesená",J159,0)</f>
        <v>0</v>
      </c>
      <c r="BI159" s="160" t="n">
        <f aca="false">IF(N159="nulová",J159,0)</f>
        <v>0</v>
      </c>
      <c r="BJ159" s="4" t="s">
        <v>80</v>
      </c>
      <c r="BK159" s="160" t="n">
        <f aca="false">ROUND(I159*H159,2)</f>
        <v>0</v>
      </c>
      <c r="BL159" s="4" t="s">
        <v>149</v>
      </c>
      <c r="BM159" s="159" t="s">
        <v>355</v>
      </c>
    </row>
    <row r="160" s="23" customFormat="true" ht="16.5" hidden="false" customHeight="true" outlineLevel="0" collapsed="false">
      <c r="B160" s="147"/>
      <c r="C160" s="165" t="s">
        <v>356</v>
      </c>
      <c r="D160" s="165" t="s">
        <v>278</v>
      </c>
      <c r="E160" s="166" t="s">
        <v>357</v>
      </c>
      <c r="F160" s="167" t="s">
        <v>358</v>
      </c>
      <c r="G160" s="168" t="s">
        <v>210</v>
      </c>
      <c r="H160" s="169" t="n">
        <v>5</v>
      </c>
      <c r="I160" s="170"/>
      <c r="J160" s="171" t="n">
        <f aca="false">ROUND(I160*H160,2)</f>
        <v>0</v>
      </c>
      <c r="K160" s="150" t="s">
        <v>148</v>
      </c>
      <c r="L160" s="172"/>
      <c r="M160" s="173"/>
      <c r="N160" s="174" t="s">
        <v>41</v>
      </c>
      <c r="O160" s="55"/>
      <c r="P160" s="157" t="n">
        <f aca="false">O160*H160</f>
        <v>0</v>
      </c>
      <c r="Q160" s="157" t="n">
        <v>0.0001</v>
      </c>
      <c r="R160" s="157" t="n">
        <f aca="false">Q160*H160</f>
        <v>0.0005</v>
      </c>
      <c r="S160" s="157" t="n">
        <v>0</v>
      </c>
      <c r="T160" s="158" t="n">
        <f aca="false">S160*H160</f>
        <v>0</v>
      </c>
      <c r="AR160" s="159" t="s">
        <v>173</v>
      </c>
      <c r="AT160" s="159" t="s">
        <v>278</v>
      </c>
      <c r="AU160" s="159" t="s">
        <v>80</v>
      </c>
      <c r="AY160" s="4" t="s">
        <v>142</v>
      </c>
      <c r="BE160" s="160" t="n">
        <f aca="false">IF(N160="základní",J160,0)</f>
        <v>0</v>
      </c>
      <c r="BF160" s="160" t="n">
        <f aca="false">IF(N160="snížená",J160,0)</f>
        <v>0</v>
      </c>
      <c r="BG160" s="160" t="n">
        <f aca="false">IF(N160="zákl. přenesená",J160,0)</f>
        <v>0</v>
      </c>
      <c r="BH160" s="160" t="n">
        <f aca="false">IF(N160="sníž. přenesená",J160,0)</f>
        <v>0</v>
      </c>
      <c r="BI160" s="160" t="n">
        <f aca="false">IF(N160="nulová",J160,0)</f>
        <v>0</v>
      </c>
      <c r="BJ160" s="4" t="s">
        <v>80</v>
      </c>
      <c r="BK160" s="160" t="n">
        <f aca="false">ROUND(I160*H160,2)</f>
        <v>0</v>
      </c>
      <c r="BL160" s="4" t="s">
        <v>149</v>
      </c>
      <c r="BM160" s="159" t="s">
        <v>359</v>
      </c>
    </row>
    <row r="161" s="23" customFormat="true" ht="16.5" hidden="false" customHeight="true" outlineLevel="0" collapsed="false">
      <c r="B161" s="147"/>
      <c r="C161" s="148" t="s">
        <v>360</v>
      </c>
      <c r="D161" s="148" t="s">
        <v>145</v>
      </c>
      <c r="E161" s="149" t="s">
        <v>361</v>
      </c>
      <c r="F161" s="150" t="s">
        <v>362</v>
      </c>
      <c r="G161" s="151" t="s">
        <v>210</v>
      </c>
      <c r="H161" s="152" t="n">
        <v>3</v>
      </c>
      <c r="I161" s="153"/>
      <c r="J161" s="154" t="n">
        <f aca="false">ROUND(I161*H161,2)</f>
        <v>0</v>
      </c>
      <c r="K161" s="150" t="s">
        <v>251</v>
      </c>
      <c r="L161" s="24"/>
      <c r="M161" s="155"/>
      <c r="N161" s="156" t="s">
        <v>41</v>
      </c>
      <c r="O161" s="55"/>
      <c r="P161" s="157" t="n">
        <f aca="false">O161*H161</f>
        <v>0</v>
      </c>
      <c r="Q161" s="157" t="n">
        <v>0</v>
      </c>
      <c r="R161" s="157" t="n">
        <f aca="false">Q161*H161</f>
        <v>0</v>
      </c>
      <c r="S161" s="157" t="n">
        <v>0</v>
      </c>
      <c r="T161" s="158" t="n">
        <f aca="false">S161*H161</f>
        <v>0</v>
      </c>
      <c r="AR161" s="159" t="s">
        <v>149</v>
      </c>
      <c r="AT161" s="159" t="s">
        <v>145</v>
      </c>
      <c r="AU161" s="159" t="s">
        <v>80</v>
      </c>
      <c r="AY161" s="4" t="s">
        <v>142</v>
      </c>
      <c r="BE161" s="160" t="n">
        <f aca="false">IF(N161="základní",J161,0)</f>
        <v>0</v>
      </c>
      <c r="BF161" s="160" t="n">
        <f aca="false">IF(N161="snížená",J161,0)</f>
        <v>0</v>
      </c>
      <c r="BG161" s="160" t="n">
        <f aca="false">IF(N161="zákl. přenesená",J161,0)</f>
        <v>0</v>
      </c>
      <c r="BH161" s="160" t="n">
        <f aca="false">IF(N161="sníž. přenesená",J161,0)</f>
        <v>0</v>
      </c>
      <c r="BI161" s="160" t="n">
        <f aca="false">IF(N161="nulová",J161,0)</f>
        <v>0</v>
      </c>
      <c r="BJ161" s="4" t="s">
        <v>80</v>
      </c>
      <c r="BK161" s="160" t="n">
        <f aca="false">ROUND(I161*H161,2)</f>
        <v>0</v>
      </c>
      <c r="BL161" s="4" t="s">
        <v>149</v>
      </c>
      <c r="BM161" s="159" t="s">
        <v>363</v>
      </c>
    </row>
    <row r="162" s="23" customFormat="true" ht="12.8" hidden="false" customHeight="false" outlineLevel="0" collapsed="false">
      <c r="B162" s="24"/>
      <c r="D162" s="161" t="s">
        <v>253</v>
      </c>
      <c r="F162" s="162" t="s">
        <v>364</v>
      </c>
      <c r="I162" s="163"/>
      <c r="L162" s="24"/>
      <c r="M162" s="164"/>
      <c r="N162" s="55"/>
      <c r="O162" s="55"/>
      <c r="P162" s="55"/>
      <c r="Q162" s="55"/>
      <c r="R162" s="55"/>
      <c r="S162" s="55"/>
      <c r="T162" s="56"/>
      <c r="AT162" s="4" t="s">
        <v>253</v>
      </c>
      <c r="AU162" s="4" t="s">
        <v>80</v>
      </c>
    </row>
    <row r="163" s="23" customFormat="true" ht="16.5" hidden="false" customHeight="true" outlineLevel="0" collapsed="false">
      <c r="B163" s="147"/>
      <c r="C163" s="148" t="s">
        <v>365</v>
      </c>
      <c r="D163" s="148" t="s">
        <v>145</v>
      </c>
      <c r="E163" s="149" t="s">
        <v>366</v>
      </c>
      <c r="F163" s="150" t="s">
        <v>367</v>
      </c>
      <c r="G163" s="151" t="s">
        <v>210</v>
      </c>
      <c r="H163" s="152" t="n">
        <v>2</v>
      </c>
      <c r="I163" s="153"/>
      <c r="J163" s="154" t="n">
        <f aca="false">ROUND(I163*H163,2)</f>
        <v>0</v>
      </c>
      <c r="K163" s="150" t="s">
        <v>148</v>
      </c>
      <c r="L163" s="24"/>
      <c r="M163" s="155"/>
      <c r="N163" s="156" t="s">
        <v>41</v>
      </c>
      <c r="O163" s="55"/>
      <c r="P163" s="157" t="n">
        <f aca="false">O163*H163</f>
        <v>0</v>
      </c>
      <c r="Q163" s="157" t="n">
        <v>0.00017</v>
      </c>
      <c r="R163" s="157" t="n">
        <f aca="false">Q163*H163</f>
        <v>0.00034</v>
      </c>
      <c r="S163" s="157" t="n">
        <v>0</v>
      </c>
      <c r="T163" s="158" t="n">
        <f aca="false">S163*H163</f>
        <v>0</v>
      </c>
      <c r="AR163" s="159" t="s">
        <v>149</v>
      </c>
      <c r="AT163" s="159" t="s">
        <v>145</v>
      </c>
      <c r="AU163" s="159" t="s">
        <v>80</v>
      </c>
      <c r="AY163" s="4" t="s">
        <v>142</v>
      </c>
      <c r="BE163" s="160" t="n">
        <f aca="false">IF(N163="základní",J163,0)</f>
        <v>0</v>
      </c>
      <c r="BF163" s="160" t="n">
        <f aca="false">IF(N163="snížená",J163,0)</f>
        <v>0</v>
      </c>
      <c r="BG163" s="160" t="n">
        <f aca="false">IF(N163="zákl. přenesená",J163,0)</f>
        <v>0</v>
      </c>
      <c r="BH163" s="160" t="n">
        <f aca="false">IF(N163="sníž. přenesená",J163,0)</f>
        <v>0</v>
      </c>
      <c r="BI163" s="160" t="n">
        <f aca="false">IF(N163="nulová",J163,0)</f>
        <v>0</v>
      </c>
      <c r="BJ163" s="4" t="s">
        <v>80</v>
      </c>
      <c r="BK163" s="160" t="n">
        <f aca="false">ROUND(I163*H163,2)</f>
        <v>0</v>
      </c>
      <c r="BL163" s="4" t="s">
        <v>149</v>
      </c>
      <c r="BM163" s="159" t="s">
        <v>368</v>
      </c>
    </row>
    <row r="164" s="23" customFormat="true" ht="16.5" hidden="false" customHeight="true" outlineLevel="0" collapsed="false">
      <c r="B164" s="147"/>
      <c r="C164" s="148" t="s">
        <v>369</v>
      </c>
      <c r="D164" s="148" t="s">
        <v>145</v>
      </c>
      <c r="E164" s="149" t="s">
        <v>370</v>
      </c>
      <c r="F164" s="150" t="s">
        <v>371</v>
      </c>
      <c r="G164" s="151" t="s">
        <v>372</v>
      </c>
      <c r="H164" s="152" t="n">
        <v>3</v>
      </c>
      <c r="I164" s="153"/>
      <c r="J164" s="154" t="n">
        <f aca="false">ROUND(I164*H164,2)</f>
        <v>0</v>
      </c>
      <c r="K164" s="150" t="s">
        <v>251</v>
      </c>
      <c r="L164" s="24"/>
      <c r="M164" s="155"/>
      <c r="N164" s="156" t="s">
        <v>41</v>
      </c>
      <c r="O164" s="55"/>
      <c r="P164" s="157" t="n">
        <f aca="false">O164*H164</f>
        <v>0</v>
      </c>
      <c r="Q164" s="157" t="n">
        <v>0.000208</v>
      </c>
      <c r="R164" s="157" t="n">
        <f aca="false">Q164*H164</f>
        <v>0.000624</v>
      </c>
      <c r="S164" s="157" t="n">
        <v>0</v>
      </c>
      <c r="T164" s="158" t="n">
        <f aca="false">S164*H164</f>
        <v>0</v>
      </c>
      <c r="AR164" s="159" t="s">
        <v>149</v>
      </c>
      <c r="AT164" s="159" t="s">
        <v>145</v>
      </c>
      <c r="AU164" s="159" t="s">
        <v>80</v>
      </c>
      <c r="AY164" s="4" t="s">
        <v>142</v>
      </c>
      <c r="BE164" s="160" t="n">
        <f aca="false">IF(N164="základní",J164,0)</f>
        <v>0</v>
      </c>
      <c r="BF164" s="160" t="n">
        <f aca="false">IF(N164="snížená",J164,0)</f>
        <v>0</v>
      </c>
      <c r="BG164" s="160" t="n">
        <f aca="false">IF(N164="zákl. přenesená",J164,0)</f>
        <v>0</v>
      </c>
      <c r="BH164" s="160" t="n">
        <f aca="false">IF(N164="sníž. přenesená",J164,0)</f>
        <v>0</v>
      </c>
      <c r="BI164" s="160" t="n">
        <f aca="false">IF(N164="nulová",J164,0)</f>
        <v>0</v>
      </c>
      <c r="BJ164" s="4" t="s">
        <v>80</v>
      </c>
      <c r="BK164" s="160" t="n">
        <f aca="false">ROUND(I164*H164,2)</f>
        <v>0</v>
      </c>
      <c r="BL164" s="4" t="s">
        <v>149</v>
      </c>
      <c r="BM164" s="159" t="s">
        <v>373</v>
      </c>
    </row>
    <row r="165" s="23" customFormat="true" ht="12.8" hidden="false" customHeight="false" outlineLevel="0" collapsed="false">
      <c r="B165" s="24"/>
      <c r="D165" s="161" t="s">
        <v>253</v>
      </c>
      <c r="F165" s="162" t="s">
        <v>374</v>
      </c>
      <c r="I165" s="163"/>
      <c r="L165" s="24"/>
      <c r="M165" s="164"/>
      <c r="N165" s="55"/>
      <c r="O165" s="55"/>
      <c r="P165" s="55"/>
      <c r="Q165" s="55"/>
      <c r="R165" s="55"/>
      <c r="S165" s="55"/>
      <c r="T165" s="56"/>
      <c r="AT165" s="4" t="s">
        <v>253</v>
      </c>
      <c r="AU165" s="4" t="s">
        <v>80</v>
      </c>
    </row>
    <row r="166" s="23" customFormat="true" ht="16.5" hidden="false" customHeight="true" outlineLevel="0" collapsed="false">
      <c r="B166" s="147"/>
      <c r="C166" s="148" t="s">
        <v>375</v>
      </c>
      <c r="D166" s="148" t="s">
        <v>145</v>
      </c>
      <c r="E166" s="149" t="s">
        <v>376</v>
      </c>
      <c r="F166" s="150" t="s">
        <v>377</v>
      </c>
      <c r="G166" s="151" t="s">
        <v>210</v>
      </c>
      <c r="H166" s="152" t="n">
        <v>3</v>
      </c>
      <c r="I166" s="153"/>
      <c r="J166" s="154" t="n">
        <f aca="false">ROUND(I166*H166,2)</f>
        <v>0</v>
      </c>
      <c r="K166" s="150" t="s">
        <v>148</v>
      </c>
      <c r="L166" s="24"/>
      <c r="M166" s="155"/>
      <c r="N166" s="156" t="s">
        <v>41</v>
      </c>
      <c r="O166" s="55"/>
      <c r="P166" s="157" t="n">
        <f aca="false">O166*H166</f>
        <v>0</v>
      </c>
      <c r="Q166" s="157" t="n">
        <v>0</v>
      </c>
      <c r="R166" s="157" t="n">
        <f aca="false">Q166*H166</f>
        <v>0</v>
      </c>
      <c r="S166" s="157" t="n">
        <v>0.00069</v>
      </c>
      <c r="T166" s="158" t="n">
        <f aca="false">S166*H166</f>
        <v>0.00207</v>
      </c>
      <c r="AR166" s="159" t="s">
        <v>149</v>
      </c>
      <c r="AT166" s="159" t="s">
        <v>145</v>
      </c>
      <c r="AU166" s="159" t="s">
        <v>80</v>
      </c>
      <c r="AY166" s="4" t="s">
        <v>142</v>
      </c>
      <c r="BE166" s="160" t="n">
        <f aca="false">IF(N166="základní",J166,0)</f>
        <v>0</v>
      </c>
      <c r="BF166" s="160" t="n">
        <f aca="false">IF(N166="snížená",J166,0)</f>
        <v>0</v>
      </c>
      <c r="BG166" s="160" t="n">
        <f aca="false">IF(N166="zákl. přenesená",J166,0)</f>
        <v>0</v>
      </c>
      <c r="BH166" s="160" t="n">
        <f aca="false">IF(N166="sníž. přenesená",J166,0)</f>
        <v>0</v>
      </c>
      <c r="BI166" s="160" t="n">
        <f aca="false">IF(N166="nulová",J166,0)</f>
        <v>0</v>
      </c>
      <c r="BJ166" s="4" t="s">
        <v>80</v>
      </c>
      <c r="BK166" s="160" t="n">
        <f aca="false">ROUND(I166*H166,2)</f>
        <v>0</v>
      </c>
      <c r="BL166" s="4" t="s">
        <v>149</v>
      </c>
      <c r="BM166" s="159" t="s">
        <v>378</v>
      </c>
    </row>
    <row r="167" s="23" customFormat="true" ht="16.5" hidden="false" customHeight="true" outlineLevel="0" collapsed="false">
      <c r="B167" s="147"/>
      <c r="C167" s="148" t="s">
        <v>379</v>
      </c>
      <c r="D167" s="148" t="s">
        <v>145</v>
      </c>
      <c r="E167" s="149" t="s">
        <v>380</v>
      </c>
      <c r="F167" s="150" t="s">
        <v>381</v>
      </c>
      <c r="G167" s="151" t="s">
        <v>210</v>
      </c>
      <c r="H167" s="152" t="n">
        <v>2</v>
      </c>
      <c r="I167" s="153"/>
      <c r="J167" s="154" t="n">
        <f aca="false">ROUND(I167*H167,2)</f>
        <v>0</v>
      </c>
      <c r="K167" s="150" t="s">
        <v>148</v>
      </c>
      <c r="L167" s="24"/>
      <c r="M167" s="155"/>
      <c r="N167" s="156" t="s">
        <v>41</v>
      </c>
      <c r="O167" s="55"/>
      <c r="P167" s="157" t="n">
        <f aca="false">O167*H167</f>
        <v>0</v>
      </c>
      <c r="Q167" s="157" t="n">
        <v>0.000751</v>
      </c>
      <c r="R167" s="157" t="n">
        <f aca="false">Q167*H167</f>
        <v>0.001502</v>
      </c>
      <c r="S167" s="157" t="n">
        <v>0</v>
      </c>
      <c r="T167" s="158" t="n">
        <f aca="false">S167*H167</f>
        <v>0</v>
      </c>
      <c r="AR167" s="159" t="s">
        <v>149</v>
      </c>
      <c r="AT167" s="159" t="s">
        <v>145</v>
      </c>
      <c r="AU167" s="159" t="s">
        <v>80</v>
      </c>
      <c r="AY167" s="4" t="s">
        <v>142</v>
      </c>
      <c r="BE167" s="160" t="n">
        <f aca="false">IF(N167="základní",J167,0)</f>
        <v>0</v>
      </c>
      <c r="BF167" s="160" t="n">
        <f aca="false">IF(N167="snížená",J167,0)</f>
        <v>0</v>
      </c>
      <c r="BG167" s="160" t="n">
        <f aca="false">IF(N167="zákl. přenesená",J167,0)</f>
        <v>0</v>
      </c>
      <c r="BH167" s="160" t="n">
        <f aca="false">IF(N167="sníž. přenesená",J167,0)</f>
        <v>0</v>
      </c>
      <c r="BI167" s="160" t="n">
        <f aca="false">IF(N167="nulová",J167,0)</f>
        <v>0</v>
      </c>
      <c r="BJ167" s="4" t="s">
        <v>80</v>
      </c>
      <c r="BK167" s="160" t="n">
        <f aca="false">ROUND(I167*H167,2)</f>
        <v>0</v>
      </c>
      <c r="BL167" s="4" t="s">
        <v>149</v>
      </c>
      <c r="BM167" s="159" t="s">
        <v>382</v>
      </c>
    </row>
    <row r="168" s="23" customFormat="true" ht="16.5" hidden="false" customHeight="true" outlineLevel="0" collapsed="false">
      <c r="B168" s="147"/>
      <c r="C168" s="148" t="s">
        <v>383</v>
      </c>
      <c r="D168" s="148" t="s">
        <v>145</v>
      </c>
      <c r="E168" s="149" t="s">
        <v>384</v>
      </c>
      <c r="F168" s="150" t="s">
        <v>385</v>
      </c>
      <c r="G168" s="151" t="s">
        <v>180</v>
      </c>
      <c r="H168" s="152" t="n">
        <v>8</v>
      </c>
      <c r="I168" s="153"/>
      <c r="J168" s="154" t="n">
        <f aca="false">ROUND(I168*H168,2)</f>
        <v>0</v>
      </c>
      <c r="K168" s="150" t="s">
        <v>148</v>
      </c>
      <c r="L168" s="24"/>
      <c r="M168" s="155"/>
      <c r="N168" s="156" t="s">
        <v>41</v>
      </c>
      <c r="O168" s="55"/>
      <c r="P168" s="157" t="n">
        <f aca="false">O168*H168</f>
        <v>0</v>
      </c>
      <c r="Q168" s="157" t="n">
        <v>0.0001897235</v>
      </c>
      <c r="R168" s="157" t="n">
        <f aca="false">Q168*H168</f>
        <v>0.001517788</v>
      </c>
      <c r="S168" s="157" t="n">
        <v>0</v>
      </c>
      <c r="T168" s="158" t="n">
        <f aca="false">S168*H168</f>
        <v>0</v>
      </c>
      <c r="AR168" s="159" t="s">
        <v>149</v>
      </c>
      <c r="AT168" s="159" t="s">
        <v>145</v>
      </c>
      <c r="AU168" s="159" t="s">
        <v>80</v>
      </c>
      <c r="AY168" s="4" t="s">
        <v>142</v>
      </c>
      <c r="BE168" s="160" t="n">
        <f aca="false">IF(N168="základní",J168,0)</f>
        <v>0</v>
      </c>
      <c r="BF168" s="160" t="n">
        <f aca="false">IF(N168="snížená",J168,0)</f>
        <v>0</v>
      </c>
      <c r="BG168" s="160" t="n">
        <f aca="false">IF(N168="zákl. přenesená",J168,0)</f>
        <v>0</v>
      </c>
      <c r="BH168" s="160" t="n">
        <f aca="false">IF(N168="sníž. přenesená",J168,0)</f>
        <v>0</v>
      </c>
      <c r="BI168" s="160" t="n">
        <f aca="false">IF(N168="nulová",J168,0)</f>
        <v>0</v>
      </c>
      <c r="BJ168" s="4" t="s">
        <v>80</v>
      </c>
      <c r="BK168" s="160" t="n">
        <f aca="false">ROUND(I168*H168,2)</f>
        <v>0</v>
      </c>
      <c r="BL168" s="4" t="s">
        <v>149</v>
      </c>
      <c r="BM168" s="159" t="s">
        <v>386</v>
      </c>
    </row>
    <row r="169" s="23" customFormat="true" ht="16.5" hidden="false" customHeight="true" outlineLevel="0" collapsed="false">
      <c r="B169" s="147"/>
      <c r="C169" s="148" t="s">
        <v>387</v>
      </c>
      <c r="D169" s="148" t="s">
        <v>145</v>
      </c>
      <c r="E169" s="149" t="s">
        <v>388</v>
      </c>
      <c r="F169" s="150" t="s">
        <v>389</v>
      </c>
      <c r="G169" s="151" t="s">
        <v>238</v>
      </c>
      <c r="H169" s="152" t="n">
        <v>0.011</v>
      </c>
      <c r="I169" s="153"/>
      <c r="J169" s="154" t="n">
        <f aca="false">ROUND(I169*H169,2)</f>
        <v>0</v>
      </c>
      <c r="K169" s="150" t="s">
        <v>148</v>
      </c>
      <c r="L169" s="24"/>
      <c r="M169" s="155"/>
      <c r="N169" s="156" t="s">
        <v>41</v>
      </c>
      <c r="O169" s="55"/>
      <c r="P169" s="157" t="n">
        <f aca="false">O169*H169</f>
        <v>0</v>
      </c>
      <c r="Q169" s="157" t="n">
        <v>0</v>
      </c>
      <c r="R169" s="157" t="n">
        <f aca="false">Q169*H169</f>
        <v>0</v>
      </c>
      <c r="S169" s="157" t="n">
        <v>0</v>
      </c>
      <c r="T169" s="158" t="n">
        <f aca="false">S169*H169</f>
        <v>0</v>
      </c>
      <c r="AR169" s="159" t="s">
        <v>149</v>
      </c>
      <c r="AT169" s="159" t="s">
        <v>145</v>
      </c>
      <c r="AU169" s="159" t="s">
        <v>80</v>
      </c>
      <c r="AY169" s="4" t="s">
        <v>142</v>
      </c>
      <c r="BE169" s="160" t="n">
        <f aca="false">IF(N169="základní",J169,0)</f>
        <v>0</v>
      </c>
      <c r="BF169" s="160" t="n">
        <f aca="false">IF(N169="snížená",J169,0)</f>
        <v>0</v>
      </c>
      <c r="BG169" s="160" t="n">
        <f aca="false">IF(N169="zákl. přenesená",J169,0)</f>
        <v>0</v>
      </c>
      <c r="BH169" s="160" t="n">
        <f aca="false">IF(N169="sníž. přenesená",J169,0)</f>
        <v>0</v>
      </c>
      <c r="BI169" s="160" t="n">
        <f aca="false">IF(N169="nulová",J169,0)</f>
        <v>0</v>
      </c>
      <c r="BJ169" s="4" t="s">
        <v>80</v>
      </c>
      <c r="BK169" s="160" t="n">
        <f aca="false">ROUND(I169*H169,2)</f>
        <v>0</v>
      </c>
      <c r="BL169" s="4" t="s">
        <v>149</v>
      </c>
      <c r="BM169" s="159" t="s">
        <v>390</v>
      </c>
    </row>
    <row r="170" s="133" customFormat="true" ht="22.8" hidden="false" customHeight="true" outlineLevel="0" collapsed="false">
      <c r="B170" s="134"/>
      <c r="D170" s="135" t="s">
        <v>68</v>
      </c>
      <c r="E170" s="145" t="s">
        <v>391</v>
      </c>
      <c r="F170" s="145" t="s">
        <v>392</v>
      </c>
      <c r="I170" s="137"/>
      <c r="J170" s="146" t="n">
        <f aca="false">BK170</f>
        <v>0</v>
      </c>
      <c r="L170" s="134"/>
      <c r="M170" s="139"/>
      <c r="N170" s="140"/>
      <c r="O170" s="140"/>
      <c r="P170" s="141" t="n">
        <f aca="false">SUM(P171:P183)</f>
        <v>0</v>
      </c>
      <c r="Q170" s="140"/>
      <c r="R170" s="141" t="n">
        <f aca="false">SUM(R171:R183)</f>
        <v>0.00375615</v>
      </c>
      <c r="S170" s="140"/>
      <c r="T170" s="142" t="n">
        <f aca="false">SUM(T171:T183)</f>
        <v>0.0086</v>
      </c>
      <c r="AR170" s="135" t="s">
        <v>74</v>
      </c>
      <c r="AT170" s="143" t="s">
        <v>68</v>
      </c>
      <c r="AU170" s="143" t="s">
        <v>74</v>
      </c>
      <c r="AY170" s="135" t="s">
        <v>142</v>
      </c>
      <c r="BK170" s="144" t="n">
        <f aca="false">SUM(BK171:BK183)</f>
        <v>0</v>
      </c>
    </row>
    <row r="171" s="23" customFormat="true" ht="16.5" hidden="false" customHeight="true" outlineLevel="0" collapsed="false">
      <c r="B171" s="147"/>
      <c r="C171" s="148" t="s">
        <v>393</v>
      </c>
      <c r="D171" s="148" t="s">
        <v>145</v>
      </c>
      <c r="E171" s="149" t="s">
        <v>394</v>
      </c>
      <c r="F171" s="150" t="s">
        <v>395</v>
      </c>
      <c r="G171" s="151" t="s">
        <v>180</v>
      </c>
      <c r="H171" s="152" t="n">
        <v>4</v>
      </c>
      <c r="I171" s="153"/>
      <c r="J171" s="154" t="n">
        <f aca="false">ROUND(I171*H171,2)</f>
        <v>0</v>
      </c>
      <c r="K171" s="150" t="s">
        <v>148</v>
      </c>
      <c r="L171" s="24"/>
      <c r="M171" s="155"/>
      <c r="N171" s="156" t="s">
        <v>41</v>
      </c>
      <c r="O171" s="55"/>
      <c r="P171" s="157" t="n">
        <f aca="false">O171*H171</f>
        <v>0</v>
      </c>
      <c r="Q171" s="157" t="n">
        <v>0.00011242</v>
      </c>
      <c r="R171" s="157" t="n">
        <f aca="false">Q171*H171</f>
        <v>0.00044968</v>
      </c>
      <c r="S171" s="157" t="n">
        <v>0.00215</v>
      </c>
      <c r="T171" s="158" t="n">
        <f aca="false">S171*H171</f>
        <v>0.0086</v>
      </c>
      <c r="AR171" s="159" t="s">
        <v>149</v>
      </c>
      <c r="AT171" s="159" t="s">
        <v>145</v>
      </c>
      <c r="AU171" s="159" t="s">
        <v>80</v>
      </c>
      <c r="AY171" s="4" t="s">
        <v>142</v>
      </c>
      <c r="BE171" s="160" t="n">
        <f aca="false">IF(N171="základní",J171,0)</f>
        <v>0</v>
      </c>
      <c r="BF171" s="160" t="n">
        <f aca="false">IF(N171="snížená",J171,0)</f>
        <v>0</v>
      </c>
      <c r="BG171" s="160" t="n">
        <f aca="false">IF(N171="zákl. přenesená",J171,0)</f>
        <v>0</v>
      </c>
      <c r="BH171" s="160" t="n">
        <f aca="false">IF(N171="sníž. přenesená",J171,0)</f>
        <v>0</v>
      </c>
      <c r="BI171" s="160" t="n">
        <f aca="false">IF(N171="nulová",J171,0)</f>
        <v>0</v>
      </c>
      <c r="BJ171" s="4" t="s">
        <v>80</v>
      </c>
      <c r="BK171" s="160" t="n">
        <f aca="false">ROUND(I171*H171,2)</f>
        <v>0</v>
      </c>
      <c r="BL171" s="4" t="s">
        <v>149</v>
      </c>
      <c r="BM171" s="159" t="s">
        <v>396</v>
      </c>
    </row>
    <row r="172" s="23" customFormat="true" ht="16.5" hidden="false" customHeight="true" outlineLevel="0" collapsed="false">
      <c r="B172" s="147"/>
      <c r="C172" s="148" t="s">
        <v>397</v>
      </c>
      <c r="D172" s="148" t="s">
        <v>145</v>
      </c>
      <c r="E172" s="149" t="s">
        <v>398</v>
      </c>
      <c r="F172" s="150" t="s">
        <v>399</v>
      </c>
      <c r="G172" s="151" t="s">
        <v>180</v>
      </c>
      <c r="H172" s="152" t="n">
        <v>3</v>
      </c>
      <c r="I172" s="153"/>
      <c r="J172" s="154" t="n">
        <f aca="false">ROUND(I172*H172,2)</f>
        <v>0</v>
      </c>
      <c r="K172" s="150" t="s">
        <v>148</v>
      </c>
      <c r="L172" s="24"/>
      <c r="M172" s="155"/>
      <c r="N172" s="156" t="s">
        <v>41</v>
      </c>
      <c r="O172" s="55"/>
      <c r="P172" s="157" t="n">
        <f aca="false">O172*H172</f>
        <v>0</v>
      </c>
      <c r="Q172" s="157" t="n">
        <v>0.00046</v>
      </c>
      <c r="R172" s="157" t="n">
        <f aca="false">Q172*H172</f>
        <v>0.00138</v>
      </c>
      <c r="S172" s="157" t="n">
        <v>0</v>
      </c>
      <c r="T172" s="158" t="n">
        <f aca="false">S172*H172</f>
        <v>0</v>
      </c>
      <c r="AR172" s="159" t="s">
        <v>149</v>
      </c>
      <c r="AT172" s="159" t="s">
        <v>145</v>
      </c>
      <c r="AU172" s="159" t="s">
        <v>80</v>
      </c>
      <c r="AY172" s="4" t="s">
        <v>142</v>
      </c>
      <c r="BE172" s="160" t="n">
        <f aca="false">IF(N172="základní",J172,0)</f>
        <v>0</v>
      </c>
      <c r="BF172" s="160" t="n">
        <f aca="false">IF(N172="snížená",J172,0)</f>
        <v>0</v>
      </c>
      <c r="BG172" s="160" t="n">
        <f aca="false">IF(N172="zákl. přenesená",J172,0)</f>
        <v>0</v>
      </c>
      <c r="BH172" s="160" t="n">
        <f aca="false">IF(N172="sníž. přenesená",J172,0)</f>
        <v>0</v>
      </c>
      <c r="BI172" s="160" t="n">
        <f aca="false">IF(N172="nulová",J172,0)</f>
        <v>0</v>
      </c>
      <c r="BJ172" s="4" t="s">
        <v>80</v>
      </c>
      <c r="BK172" s="160" t="n">
        <f aca="false">ROUND(I172*H172,2)</f>
        <v>0</v>
      </c>
      <c r="BL172" s="4" t="s">
        <v>149</v>
      </c>
      <c r="BM172" s="159" t="s">
        <v>400</v>
      </c>
    </row>
    <row r="173" s="23" customFormat="true" ht="16.5" hidden="false" customHeight="true" outlineLevel="0" collapsed="false">
      <c r="B173" s="147"/>
      <c r="C173" s="148" t="s">
        <v>401</v>
      </c>
      <c r="D173" s="148" t="s">
        <v>145</v>
      </c>
      <c r="E173" s="149" t="s">
        <v>402</v>
      </c>
      <c r="F173" s="150" t="s">
        <v>403</v>
      </c>
      <c r="G173" s="151" t="s">
        <v>372</v>
      </c>
      <c r="H173" s="152" t="n">
        <v>1</v>
      </c>
      <c r="I173" s="153"/>
      <c r="J173" s="154" t="n">
        <f aca="false">ROUND(I173*H173,2)</f>
        <v>0</v>
      </c>
      <c r="K173" s="150" t="s">
        <v>251</v>
      </c>
      <c r="L173" s="24"/>
      <c r="M173" s="155"/>
      <c r="N173" s="156" t="s">
        <v>41</v>
      </c>
      <c r="O173" s="55"/>
      <c r="P173" s="157" t="n">
        <f aca="false">O173*H173</f>
        <v>0</v>
      </c>
      <c r="Q173" s="157" t="n">
        <v>0.0007</v>
      </c>
      <c r="R173" s="157" t="n">
        <f aca="false">Q173*H173</f>
        <v>0.0007</v>
      </c>
      <c r="S173" s="157" t="n">
        <v>0</v>
      </c>
      <c r="T173" s="158" t="n">
        <f aca="false">S173*H173</f>
        <v>0</v>
      </c>
      <c r="AR173" s="159" t="s">
        <v>149</v>
      </c>
      <c r="AT173" s="159" t="s">
        <v>145</v>
      </c>
      <c r="AU173" s="159" t="s">
        <v>80</v>
      </c>
      <c r="AY173" s="4" t="s">
        <v>142</v>
      </c>
      <c r="BE173" s="160" t="n">
        <f aca="false">IF(N173="základní",J173,0)</f>
        <v>0</v>
      </c>
      <c r="BF173" s="160" t="n">
        <f aca="false">IF(N173="snížená",J173,0)</f>
        <v>0</v>
      </c>
      <c r="BG173" s="160" t="n">
        <f aca="false">IF(N173="zákl. přenesená",J173,0)</f>
        <v>0</v>
      </c>
      <c r="BH173" s="160" t="n">
        <f aca="false">IF(N173="sníž. přenesená",J173,0)</f>
        <v>0</v>
      </c>
      <c r="BI173" s="160" t="n">
        <f aca="false">IF(N173="nulová",J173,0)</f>
        <v>0</v>
      </c>
      <c r="BJ173" s="4" t="s">
        <v>80</v>
      </c>
      <c r="BK173" s="160" t="n">
        <f aca="false">ROUND(I173*H173,2)</f>
        <v>0</v>
      </c>
      <c r="BL173" s="4" t="s">
        <v>149</v>
      </c>
      <c r="BM173" s="159" t="s">
        <v>404</v>
      </c>
    </row>
    <row r="174" s="23" customFormat="true" ht="12.8" hidden="false" customHeight="false" outlineLevel="0" collapsed="false">
      <c r="B174" s="24"/>
      <c r="D174" s="161" t="s">
        <v>253</v>
      </c>
      <c r="F174" s="162" t="s">
        <v>405</v>
      </c>
      <c r="I174" s="163"/>
      <c r="L174" s="24"/>
      <c r="M174" s="164"/>
      <c r="N174" s="55"/>
      <c r="O174" s="55"/>
      <c r="P174" s="55"/>
      <c r="Q174" s="55"/>
      <c r="R174" s="55"/>
      <c r="S174" s="55"/>
      <c r="T174" s="56"/>
      <c r="AT174" s="4" t="s">
        <v>253</v>
      </c>
      <c r="AU174" s="4" t="s">
        <v>80</v>
      </c>
    </row>
    <row r="175" s="23" customFormat="true" ht="16.5" hidden="false" customHeight="true" outlineLevel="0" collapsed="false">
      <c r="B175" s="147"/>
      <c r="C175" s="148" t="s">
        <v>406</v>
      </c>
      <c r="D175" s="148" t="s">
        <v>145</v>
      </c>
      <c r="E175" s="149" t="s">
        <v>407</v>
      </c>
      <c r="F175" s="150" t="s">
        <v>408</v>
      </c>
      <c r="G175" s="151" t="s">
        <v>210</v>
      </c>
      <c r="H175" s="152" t="n">
        <v>1</v>
      </c>
      <c r="I175" s="153"/>
      <c r="J175" s="154" t="n">
        <f aca="false">ROUND(I175*H175,2)</f>
        <v>0</v>
      </c>
      <c r="K175" s="150" t="s">
        <v>251</v>
      </c>
      <c r="L175" s="24"/>
      <c r="M175" s="155"/>
      <c r="N175" s="156" t="s">
        <v>41</v>
      </c>
      <c r="O175" s="55"/>
      <c r="P175" s="157" t="n">
        <f aca="false">O175*H175</f>
        <v>0</v>
      </c>
      <c r="Q175" s="157" t="n">
        <v>0.00012647</v>
      </c>
      <c r="R175" s="157" t="n">
        <f aca="false">Q175*H175</f>
        <v>0.00012647</v>
      </c>
      <c r="S175" s="157" t="n">
        <v>0</v>
      </c>
      <c r="T175" s="158" t="n">
        <f aca="false">S175*H175</f>
        <v>0</v>
      </c>
      <c r="AR175" s="159" t="s">
        <v>149</v>
      </c>
      <c r="AT175" s="159" t="s">
        <v>145</v>
      </c>
      <c r="AU175" s="159" t="s">
        <v>80</v>
      </c>
      <c r="AY175" s="4" t="s">
        <v>142</v>
      </c>
      <c r="BE175" s="160" t="n">
        <f aca="false">IF(N175="základní",J175,0)</f>
        <v>0</v>
      </c>
      <c r="BF175" s="160" t="n">
        <f aca="false">IF(N175="snížená",J175,0)</f>
        <v>0</v>
      </c>
      <c r="BG175" s="160" t="n">
        <f aca="false">IF(N175="zákl. přenesená",J175,0)</f>
        <v>0</v>
      </c>
      <c r="BH175" s="160" t="n">
        <f aca="false">IF(N175="sníž. přenesená",J175,0)</f>
        <v>0</v>
      </c>
      <c r="BI175" s="160" t="n">
        <f aca="false">IF(N175="nulová",J175,0)</f>
        <v>0</v>
      </c>
      <c r="BJ175" s="4" t="s">
        <v>80</v>
      </c>
      <c r="BK175" s="160" t="n">
        <f aca="false">ROUND(I175*H175,2)</f>
        <v>0</v>
      </c>
      <c r="BL175" s="4" t="s">
        <v>149</v>
      </c>
      <c r="BM175" s="159" t="s">
        <v>409</v>
      </c>
    </row>
    <row r="176" s="23" customFormat="true" ht="12.8" hidden="false" customHeight="false" outlineLevel="0" collapsed="false">
      <c r="B176" s="24"/>
      <c r="D176" s="161" t="s">
        <v>253</v>
      </c>
      <c r="F176" s="162" t="s">
        <v>410</v>
      </c>
      <c r="I176" s="163"/>
      <c r="L176" s="24"/>
      <c r="M176" s="164"/>
      <c r="N176" s="55"/>
      <c r="O176" s="55"/>
      <c r="P176" s="55"/>
      <c r="Q176" s="55"/>
      <c r="R176" s="55"/>
      <c r="S176" s="55"/>
      <c r="T176" s="56"/>
      <c r="AT176" s="4" t="s">
        <v>253</v>
      </c>
      <c r="AU176" s="4" t="s">
        <v>80</v>
      </c>
    </row>
    <row r="177" s="23" customFormat="true" ht="16.5" hidden="false" customHeight="true" outlineLevel="0" collapsed="false">
      <c r="B177" s="147"/>
      <c r="C177" s="148" t="s">
        <v>411</v>
      </c>
      <c r="D177" s="148" t="s">
        <v>145</v>
      </c>
      <c r="E177" s="149" t="s">
        <v>412</v>
      </c>
      <c r="F177" s="150" t="s">
        <v>413</v>
      </c>
      <c r="G177" s="151" t="s">
        <v>210</v>
      </c>
      <c r="H177" s="152" t="n">
        <v>1</v>
      </c>
      <c r="I177" s="153"/>
      <c r="J177" s="154" t="n">
        <f aca="false">ROUND(I177*H177,2)</f>
        <v>0</v>
      </c>
      <c r="K177" s="150" t="s">
        <v>414</v>
      </c>
      <c r="L177" s="24"/>
      <c r="M177" s="155"/>
      <c r="N177" s="156" t="s">
        <v>41</v>
      </c>
      <c r="O177" s="55"/>
      <c r="P177" s="157" t="n">
        <f aca="false">O177*H177</f>
        <v>0</v>
      </c>
      <c r="Q177" s="157" t="n">
        <v>0.00025</v>
      </c>
      <c r="R177" s="157" t="n">
        <f aca="false">Q177*H177</f>
        <v>0.00025</v>
      </c>
      <c r="S177" s="157" t="n">
        <v>0</v>
      </c>
      <c r="T177" s="158" t="n">
        <f aca="false">S177*H177</f>
        <v>0</v>
      </c>
      <c r="AR177" s="159" t="s">
        <v>149</v>
      </c>
      <c r="AT177" s="159" t="s">
        <v>145</v>
      </c>
      <c r="AU177" s="159" t="s">
        <v>80</v>
      </c>
      <c r="AY177" s="4" t="s">
        <v>142</v>
      </c>
      <c r="BE177" s="160" t="n">
        <f aca="false">IF(N177="základní",J177,0)</f>
        <v>0</v>
      </c>
      <c r="BF177" s="160" t="n">
        <f aca="false">IF(N177="snížená",J177,0)</f>
        <v>0</v>
      </c>
      <c r="BG177" s="160" t="n">
        <f aca="false">IF(N177="zákl. přenesená",J177,0)</f>
        <v>0</v>
      </c>
      <c r="BH177" s="160" t="n">
        <f aca="false">IF(N177="sníž. přenesená",J177,0)</f>
        <v>0</v>
      </c>
      <c r="BI177" s="160" t="n">
        <f aca="false">IF(N177="nulová",J177,0)</f>
        <v>0</v>
      </c>
      <c r="BJ177" s="4" t="s">
        <v>80</v>
      </c>
      <c r="BK177" s="160" t="n">
        <f aca="false">ROUND(I177*H177,2)</f>
        <v>0</v>
      </c>
      <c r="BL177" s="4" t="s">
        <v>149</v>
      </c>
      <c r="BM177" s="159" t="s">
        <v>415</v>
      </c>
    </row>
    <row r="178" s="23" customFormat="true" ht="16.5" hidden="false" customHeight="true" outlineLevel="0" collapsed="false">
      <c r="B178" s="147"/>
      <c r="C178" s="148" t="s">
        <v>416</v>
      </c>
      <c r="D178" s="148" t="s">
        <v>145</v>
      </c>
      <c r="E178" s="149" t="s">
        <v>417</v>
      </c>
      <c r="F178" s="150" t="s">
        <v>418</v>
      </c>
      <c r="G178" s="151" t="s">
        <v>210</v>
      </c>
      <c r="H178" s="152" t="n">
        <v>1</v>
      </c>
      <c r="I178" s="153"/>
      <c r="J178" s="154" t="n">
        <f aca="false">ROUND(I178*H178,2)</f>
        <v>0</v>
      </c>
      <c r="K178" s="150" t="s">
        <v>251</v>
      </c>
      <c r="L178" s="24"/>
      <c r="M178" s="155"/>
      <c r="N178" s="156" t="s">
        <v>41</v>
      </c>
      <c r="O178" s="55"/>
      <c r="P178" s="157" t="n">
        <f aca="false">O178*H178</f>
        <v>0</v>
      </c>
      <c r="Q178" s="157" t="n">
        <v>0.00024</v>
      </c>
      <c r="R178" s="157" t="n">
        <f aca="false">Q178*H178</f>
        <v>0.00024</v>
      </c>
      <c r="S178" s="157" t="n">
        <v>0</v>
      </c>
      <c r="T178" s="158" t="n">
        <f aca="false">S178*H178</f>
        <v>0</v>
      </c>
      <c r="AR178" s="159" t="s">
        <v>149</v>
      </c>
      <c r="AT178" s="159" t="s">
        <v>145</v>
      </c>
      <c r="AU178" s="159" t="s">
        <v>80</v>
      </c>
      <c r="AY178" s="4" t="s">
        <v>142</v>
      </c>
      <c r="BE178" s="160" t="n">
        <f aca="false">IF(N178="základní",J178,0)</f>
        <v>0</v>
      </c>
      <c r="BF178" s="160" t="n">
        <f aca="false">IF(N178="snížená",J178,0)</f>
        <v>0</v>
      </c>
      <c r="BG178" s="160" t="n">
        <f aca="false">IF(N178="zákl. přenesená",J178,0)</f>
        <v>0</v>
      </c>
      <c r="BH178" s="160" t="n">
        <f aca="false">IF(N178="sníž. přenesená",J178,0)</f>
        <v>0</v>
      </c>
      <c r="BI178" s="160" t="n">
        <f aca="false">IF(N178="nulová",J178,0)</f>
        <v>0</v>
      </c>
      <c r="BJ178" s="4" t="s">
        <v>80</v>
      </c>
      <c r="BK178" s="160" t="n">
        <f aca="false">ROUND(I178*H178,2)</f>
        <v>0</v>
      </c>
      <c r="BL178" s="4" t="s">
        <v>149</v>
      </c>
      <c r="BM178" s="159" t="s">
        <v>419</v>
      </c>
    </row>
    <row r="179" s="23" customFormat="true" ht="12.8" hidden="false" customHeight="false" outlineLevel="0" collapsed="false">
      <c r="B179" s="24"/>
      <c r="D179" s="161" t="s">
        <v>253</v>
      </c>
      <c r="F179" s="162" t="s">
        <v>420</v>
      </c>
      <c r="I179" s="163"/>
      <c r="L179" s="24"/>
      <c r="M179" s="164"/>
      <c r="N179" s="55"/>
      <c r="O179" s="55"/>
      <c r="P179" s="55"/>
      <c r="Q179" s="55"/>
      <c r="R179" s="55"/>
      <c r="S179" s="55"/>
      <c r="T179" s="56"/>
      <c r="AT179" s="4" t="s">
        <v>253</v>
      </c>
      <c r="AU179" s="4" t="s">
        <v>80</v>
      </c>
    </row>
    <row r="180" s="23" customFormat="true" ht="16.5" hidden="false" customHeight="true" outlineLevel="0" collapsed="false">
      <c r="B180" s="147"/>
      <c r="C180" s="148" t="s">
        <v>421</v>
      </c>
      <c r="D180" s="148" t="s">
        <v>145</v>
      </c>
      <c r="E180" s="149" t="s">
        <v>422</v>
      </c>
      <c r="F180" s="150" t="s">
        <v>423</v>
      </c>
      <c r="G180" s="151" t="s">
        <v>210</v>
      </c>
      <c r="H180" s="152" t="n">
        <v>1</v>
      </c>
      <c r="I180" s="153"/>
      <c r="J180" s="154" t="n">
        <f aca="false">ROUND(I180*H180,2)</f>
        <v>0</v>
      </c>
      <c r="K180" s="150" t="s">
        <v>251</v>
      </c>
      <c r="L180" s="24"/>
      <c r="M180" s="155"/>
      <c r="N180" s="156" t="s">
        <v>41</v>
      </c>
      <c r="O180" s="55"/>
      <c r="P180" s="157" t="n">
        <f aca="false">O180*H180</f>
        <v>0</v>
      </c>
      <c r="Q180" s="157" t="n">
        <v>0.00061</v>
      </c>
      <c r="R180" s="157" t="n">
        <f aca="false">Q180*H180</f>
        <v>0.00061</v>
      </c>
      <c r="S180" s="157" t="n">
        <v>0</v>
      </c>
      <c r="T180" s="158" t="n">
        <f aca="false">S180*H180</f>
        <v>0</v>
      </c>
      <c r="AR180" s="159" t="s">
        <v>149</v>
      </c>
      <c r="AT180" s="159" t="s">
        <v>145</v>
      </c>
      <c r="AU180" s="159" t="s">
        <v>80</v>
      </c>
      <c r="AY180" s="4" t="s">
        <v>142</v>
      </c>
      <c r="BE180" s="160" t="n">
        <f aca="false">IF(N180="základní",J180,0)</f>
        <v>0</v>
      </c>
      <c r="BF180" s="160" t="n">
        <f aca="false">IF(N180="snížená",J180,0)</f>
        <v>0</v>
      </c>
      <c r="BG180" s="160" t="n">
        <f aca="false">IF(N180="zákl. přenesená",J180,0)</f>
        <v>0</v>
      </c>
      <c r="BH180" s="160" t="n">
        <f aca="false">IF(N180="sníž. přenesená",J180,0)</f>
        <v>0</v>
      </c>
      <c r="BI180" s="160" t="n">
        <f aca="false">IF(N180="nulová",J180,0)</f>
        <v>0</v>
      </c>
      <c r="BJ180" s="4" t="s">
        <v>80</v>
      </c>
      <c r="BK180" s="160" t="n">
        <f aca="false">ROUND(I180*H180,2)</f>
        <v>0</v>
      </c>
      <c r="BL180" s="4" t="s">
        <v>149</v>
      </c>
      <c r="BM180" s="159" t="s">
        <v>424</v>
      </c>
    </row>
    <row r="181" s="23" customFormat="true" ht="12.8" hidden="false" customHeight="false" outlineLevel="0" collapsed="false">
      <c r="B181" s="24"/>
      <c r="D181" s="161" t="s">
        <v>253</v>
      </c>
      <c r="F181" s="162" t="s">
        <v>425</v>
      </c>
      <c r="I181" s="163"/>
      <c r="L181" s="24"/>
      <c r="M181" s="164"/>
      <c r="N181" s="55"/>
      <c r="O181" s="55"/>
      <c r="P181" s="55"/>
      <c r="Q181" s="55"/>
      <c r="R181" s="55"/>
      <c r="S181" s="55"/>
      <c r="T181" s="56"/>
      <c r="AT181" s="4" t="s">
        <v>253</v>
      </c>
      <c r="AU181" s="4" t="s">
        <v>80</v>
      </c>
    </row>
    <row r="182" s="23" customFormat="true" ht="16.5" hidden="false" customHeight="true" outlineLevel="0" collapsed="false">
      <c r="B182" s="147"/>
      <c r="C182" s="148" t="s">
        <v>426</v>
      </c>
      <c r="D182" s="148" t="s">
        <v>145</v>
      </c>
      <c r="E182" s="149" t="s">
        <v>427</v>
      </c>
      <c r="F182" s="150" t="s">
        <v>428</v>
      </c>
      <c r="G182" s="151" t="s">
        <v>201</v>
      </c>
      <c r="H182" s="152" t="n">
        <v>1</v>
      </c>
      <c r="I182" s="153"/>
      <c r="J182" s="154" t="n">
        <f aca="false">ROUND(I182*H182,2)</f>
        <v>0</v>
      </c>
      <c r="K182" s="150" t="s">
        <v>148</v>
      </c>
      <c r="L182" s="24"/>
      <c r="M182" s="155"/>
      <c r="N182" s="156" t="s">
        <v>41</v>
      </c>
      <c r="O182" s="55"/>
      <c r="P182" s="157" t="n">
        <f aca="false">O182*H182</f>
        <v>0</v>
      </c>
      <c r="Q182" s="157" t="n">
        <v>0</v>
      </c>
      <c r="R182" s="157" t="n">
        <f aca="false">Q182*H182</f>
        <v>0</v>
      </c>
      <c r="S182" s="157" t="n">
        <v>0</v>
      </c>
      <c r="T182" s="158" t="n">
        <f aca="false">S182*H182</f>
        <v>0</v>
      </c>
      <c r="AR182" s="159" t="s">
        <v>149</v>
      </c>
      <c r="AT182" s="159" t="s">
        <v>145</v>
      </c>
      <c r="AU182" s="159" t="s">
        <v>80</v>
      </c>
      <c r="AY182" s="4" t="s">
        <v>142</v>
      </c>
      <c r="BE182" s="160" t="n">
        <f aca="false">IF(N182="základní",J182,0)</f>
        <v>0</v>
      </c>
      <c r="BF182" s="160" t="n">
        <f aca="false">IF(N182="snížená",J182,0)</f>
        <v>0</v>
      </c>
      <c r="BG182" s="160" t="n">
        <f aca="false">IF(N182="zákl. přenesená",J182,0)</f>
        <v>0</v>
      </c>
      <c r="BH182" s="160" t="n">
        <f aca="false">IF(N182="sníž. přenesená",J182,0)</f>
        <v>0</v>
      </c>
      <c r="BI182" s="160" t="n">
        <f aca="false">IF(N182="nulová",J182,0)</f>
        <v>0</v>
      </c>
      <c r="BJ182" s="4" t="s">
        <v>80</v>
      </c>
      <c r="BK182" s="160" t="n">
        <f aca="false">ROUND(I182*H182,2)</f>
        <v>0</v>
      </c>
      <c r="BL182" s="4" t="s">
        <v>149</v>
      </c>
      <c r="BM182" s="159" t="s">
        <v>429</v>
      </c>
    </row>
    <row r="183" s="23" customFormat="true" ht="16.5" hidden="false" customHeight="true" outlineLevel="0" collapsed="false">
      <c r="B183" s="147"/>
      <c r="C183" s="148" t="s">
        <v>215</v>
      </c>
      <c r="D183" s="148" t="s">
        <v>145</v>
      </c>
      <c r="E183" s="149" t="s">
        <v>430</v>
      </c>
      <c r="F183" s="150" t="s">
        <v>431</v>
      </c>
      <c r="G183" s="151" t="s">
        <v>238</v>
      </c>
      <c r="H183" s="152" t="n">
        <v>0.004</v>
      </c>
      <c r="I183" s="153"/>
      <c r="J183" s="154" t="n">
        <f aca="false">ROUND(I183*H183,2)</f>
        <v>0</v>
      </c>
      <c r="K183" s="150" t="s">
        <v>148</v>
      </c>
      <c r="L183" s="24"/>
      <c r="M183" s="155"/>
      <c r="N183" s="156" t="s">
        <v>41</v>
      </c>
      <c r="O183" s="55"/>
      <c r="P183" s="157" t="n">
        <f aca="false">O183*H183</f>
        <v>0</v>
      </c>
      <c r="Q183" s="157" t="n">
        <v>0</v>
      </c>
      <c r="R183" s="157" t="n">
        <f aca="false">Q183*H183</f>
        <v>0</v>
      </c>
      <c r="S183" s="157" t="n">
        <v>0</v>
      </c>
      <c r="T183" s="158" t="n">
        <f aca="false">S183*H183</f>
        <v>0</v>
      </c>
      <c r="AR183" s="159" t="s">
        <v>149</v>
      </c>
      <c r="AT183" s="159" t="s">
        <v>145</v>
      </c>
      <c r="AU183" s="159" t="s">
        <v>80</v>
      </c>
      <c r="AY183" s="4" t="s">
        <v>142</v>
      </c>
      <c r="BE183" s="160" t="n">
        <f aca="false">IF(N183="základní",J183,0)</f>
        <v>0</v>
      </c>
      <c r="BF183" s="160" t="n">
        <f aca="false">IF(N183="snížená",J183,0)</f>
        <v>0</v>
      </c>
      <c r="BG183" s="160" t="n">
        <f aca="false">IF(N183="zákl. přenesená",J183,0)</f>
        <v>0</v>
      </c>
      <c r="BH183" s="160" t="n">
        <f aca="false">IF(N183="sníž. přenesená",J183,0)</f>
        <v>0</v>
      </c>
      <c r="BI183" s="160" t="n">
        <f aca="false">IF(N183="nulová",J183,0)</f>
        <v>0</v>
      </c>
      <c r="BJ183" s="4" t="s">
        <v>80</v>
      </c>
      <c r="BK183" s="160" t="n">
        <f aca="false">ROUND(I183*H183,2)</f>
        <v>0</v>
      </c>
      <c r="BL183" s="4" t="s">
        <v>149</v>
      </c>
      <c r="BM183" s="159" t="s">
        <v>432</v>
      </c>
    </row>
    <row r="184" s="133" customFormat="true" ht="22.8" hidden="false" customHeight="true" outlineLevel="0" collapsed="false">
      <c r="B184" s="134"/>
      <c r="D184" s="135" t="s">
        <v>68</v>
      </c>
      <c r="E184" s="145" t="s">
        <v>433</v>
      </c>
      <c r="F184" s="145" t="s">
        <v>434</v>
      </c>
      <c r="I184" s="137"/>
      <c r="J184" s="146" t="n">
        <f aca="false">BK184</f>
        <v>0</v>
      </c>
      <c r="L184" s="134"/>
      <c r="M184" s="139"/>
      <c r="N184" s="140"/>
      <c r="O184" s="140"/>
      <c r="P184" s="141" t="n">
        <f aca="false">SUM(P185:P199)</f>
        <v>0</v>
      </c>
      <c r="Q184" s="140"/>
      <c r="R184" s="141" t="n">
        <f aca="false">SUM(R185:R199)</f>
        <v>0.0675056412</v>
      </c>
      <c r="S184" s="140"/>
      <c r="T184" s="142" t="n">
        <f aca="false">SUM(T185:T199)</f>
        <v>0.08968</v>
      </c>
      <c r="AR184" s="135" t="s">
        <v>74</v>
      </c>
      <c r="AT184" s="143" t="s">
        <v>68</v>
      </c>
      <c r="AU184" s="143" t="s">
        <v>74</v>
      </c>
      <c r="AY184" s="135" t="s">
        <v>142</v>
      </c>
      <c r="BK184" s="144" t="n">
        <f aca="false">SUM(BK185:BK199)</f>
        <v>0</v>
      </c>
    </row>
    <row r="185" s="23" customFormat="true" ht="16.5" hidden="false" customHeight="true" outlineLevel="0" collapsed="false">
      <c r="B185" s="147"/>
      <c r="C185" s="148" t="s">
        <v>435</v>
      </c>
      <c r="D185" s="148" t="s">
        <v>145</v>
      </c>
      <c r="E185" s="149" t="s">
        <v>436</v>
      </c>
      <c r="F185" s="150" t="s">
        <v>437</v>
      </c>
      <c r="G185" s="151" t="s">
        <v>372</v>
      </c>
      <c r="H185" s="152" t="n">
        <v>1</v>
      </c>
      <c r="I185" s="153"/>
      <c r="J185" s="154" t="n">
        <f aca="false">ROUND(I185*H185,2)</f>
        <v>0</v>
      </c>
      <c r="K185" s="150" t="s">
        <v>148</v>
      </c>
      <c r="L185" s="24"/>
      <c r="M185" s="155"/>
      <c r="N185" s="156" t="s">
        <v>41</v>
      </c>
      <c r="O185" s="55"/>
      <c r="P185" s="157" t="n">
        <f aca="false">O185*H185</f>
        <v>0</v>
      </c>
      <c r="Q185" s="157" t="n">
        <v>0</v>
      </c>
      <c r="R185" s="157" t="n">
        <f aca="false">Q185*H185</f>
        <v>0</v>
      </c>
      <c r="S185" s="157" t="n">
        <v>0.0342</v>
      </c>
      <c r="T185" s="158" t="n">
        <f aca="false">S185*H185</f>
        <v>0.0342</v>
      </c>
      <c r="AR185" s="159" t="s">
        <v>149</v>
      </c>
      <c r="AT185" s="159" t="s">
        <v>145</v>
      </c>
      <c r="AU185" s="159" t="s">
        <v>80</v>
      </c>
      <c r="AY185" s="4" t="s">
        <v>142</v>
      </c>
      <c r="BE185" s="160" t="n">
        <f aca="false">IF(N185="základní",J185,0)</f>
        <v>0</v>
      </c>
      <c r="BF185" s="160" t="n">
        <f aca="false">IF(N185="snížená",J185,0)</f>
        <v>0</v>
      </c>
      <c r="BG185" s="160" t="n">
        <f aca="false">IF(N185="zákl. přenesená",J185,0)</f>
        <v>0</v>
      </c>
      <c r="BH185" s="160" t="n">
        <f aca="false">IF(N185="sníž. přenesená",J185,0)</f>
        <v>0</v>
      </c>
      <c r="BI185" s="160" t="n">
        <f aca="false">IF(N185="nulová",J185,0)</f>
        <v>0</v>
      </c>
      <c r="BJ185" s="4" t="s">
        <v>80</v>
      </c>
      <c r="BK185" s="160" t="n">
        <f aca="false">ROUND(I185*H185,2)</f>
        <v>0</v>
      </c>
      <c r="BL185" s="4" t="s">
        <v>149</v>
      </c>
      <c r="BM185" s="159" t="s">
        <v>438</v>
      </c>
    </row>
    <row r="186" s="23" customFormat="true" ht="16.5" hidden="false" customHeight="true" outlineLevel="0" collapsed="false">
      <c r="B186" s="147"/>
      <c r="C186" s="148" t="s">
        <v>439</v>
      </c>
      <c r="D186" s="148" t="s">
        <v>145</v>
      </c>
      <c r="E186" s="149" t="s">
        <v>440</v>
      </c>
      <c r="F186" s="150" t="s">
        <v>441</v>
      </c>
      <c r="G186" s="151" t="s">
        <v>372</v>
      </c>
      <c r="H186" s="152" t="n">
        <v>1</v>
      </c>
      <c r="I186" s="153"/>
      <c r="J186" s="154" t="n">
        <f aca="false">ROUND(I186*H186,2)</f>
        <v>0</v>
      </c>
      <c r="K186" s="150" t="s">
        <v>251</v>
      </c>
      <c r="L186" s="24"/>
      <c r="M186" s="155"/>
      <c r="N186" s="156" t="s">
        <v>41</v>
      </c>
      <c r="O186" s="55"/>
      <c r="P186" s="157" t="n">
        <f aca="false">O186*H186</f>
        <v>0</v>
      </c>
      <c r="Q186" s="157" t="n">
        <v>0.0169688363</v>
      </c>
      <c r="R186" s="157" t="n">
        <f aca="false">Q186*H186</f>
        <v>0.0169688363</v>
      </c>
      <c r="S186" s="157" t="n">
        <v>0</v>
      </c>
      <c r="T186" s="158" t="n">
        <f aca="false">S186*H186</f>
        <v>0</v>
      </c>
      <c r="AR186" s="159" t="s">
        <v>149</v>
      </c>
      <c r="AT186" s="159" t="s">
        <v>145</v>
      </c>
      <c r="AU186" s="159" t="s">
        <v>80</v>
      </c>
      <c r="AY186" s="4" t="s">
        <v>142</v>
      </c>
      <c r="BE186" s="160" t="n">
        <f aca="false">IF(N186="základní",J186,0)</f>
        <v>0</v>
      </c>
      <c r="BF186" s="160" t="n">
        <f aca="false">IF(N186="snížená",J186,0)</f>
        <v>0</v>
      </c>
      <c r="BG186" s="160" t="n">
        <f aca="false">IF(N186="zákl. přenesená",J186,0)</f>
        <v>0</v>
      </c>
      <c r="BH186" s="160" t="n">
        <f aca="false">IF(N186="sníž. přenesená",J186,0)</f>
        <v>0</v>
      </c>
      <c r="BI186" s="160" t="n">
        <f aca="false">IF(N186="nulová",J186,0)</f>
        <v>0</v>
      </c>
      <c r="BJ186" s="4" t="s">
        <v>80</v>
      </c>
      <c r="BK186" s="160" t="n">
        <f aca="false">ROUND(I186*H186,2)</f>
        <v>0</v>
      </c>
      <c r="BL186" s="4" t="s">
        <v>149</v>
      </c>
      <c r="BM186" s="159" t="s">
        <v>442</v>
      </c>
    </row>
    <row r="187" s="23" customFormat="true" ht="12.8" hidden="false" customHeight="false" outlineLevel="0" collapsed="false">
      <c r="B187" s="24"/>
      <c r="D187" s="161" t="s">
        <v>253</v>
      </c>
      <c r="F187" s="162" t="s">
        <v>443</v>
      </c>
      <c r="I187" s="163"/>
      <c r="L187" s="24"/>
      <c r="M187" s="164"/>
      <c r="N187" s="55"/>
      <c r="O187" s="55"/>
      <c r="P187" s="55"/>
      <c r="Q187" s="55"/>
      <c r="R187" s="55"/>
      <c r="S187" s="55"/>
      <c r="T187" s="56"/>
      <c r="AT187" s="4" t="s">
        <v>253</v>
      </c>
      <c r="AU187" s="4" t="s">
        <v>80</v>
      </c>
    </row>
    <row r="188" s="23" customFormat="true" ht="16.5" hidden="false" customHeight="true" outlineLevel="0" collapsed="false">
      <c r="B188" s="147"/>
      <c r="C188" s="148" t="s">
        <v>444</v>
      </c>
      <c r="D188" s="148" t="s">
        <v>145</v>
      </c>
      <c r="E188" s="149" t="s">
        <v>445</v>
      </c>
      <c r="F188" s="150" t="s">
        <v>446</v>
      </c>
      <c r="G188" s="151" t="s">
        <v>372</v>
      </c>
      <c r="H188" s="152" t="n">
        <v>1</v>
      </c>
      <c r="I188" s="153"/>
      <c r="J188" s="154" t="n">
        <f aca="false">ROUND(I188*H188,2)</f>
        <v>0</v>
      </c>
      <c r="K188" s="150" t="s">
        <v>148</v>
      </c>
      <c r="L188" s="24"/>
      <c r="M188" s="155"/>
      <c r="N188" s="156" t="s">
        <v>41</v>
      </c>
      <c r="O188" s="55"/>
      <c r="P188" s="157" t="n">
        <f aca="false">O188*H188</f>
        <v>0</v>
      </c>
      <c r="Q188" s="157" t="n">
        <v>0</v>
      </c>
      <c r="R188" s="157" t="n">
        <f aca="false">Q188*H188</f>
        <v>0</v>
      </c>
      <c r="S188" s="157" t="n">
        <v>0.01946</v>
      </c>
      <c r="T188" s="158" t="n">
        <f aca="false">S188*H188</f>
        <v>0.01946</v>
      </c>
      <c r="AR188" s="159" t="s">
        <v>149</v>
      </c>
      <c r="AT188" s="159" t="s">
        <v>145</v>
      </c>
      <c r="AU188" s="159" t="s">
        <v>80</v>
      </c>
      <c r="AY188" s="4" t="s">
        <v>142</v>
      </c>
      <c r="BE188" s="160" t="n">
        <f aca="false">IF(N188="základní",J188,0)</f>
        <v>0</v>
      </c>
      <c r="BF188" s="160" t="n">
        <f aca="false">IF(N188="snížená",J188,0)</f>
        <v>0</v>
      </c>
      <c r="BG188" s="160" t="n">
        <f aca="false">IF(N188="zákl. přenesená",J188,0)</f>
        <v>0</v>
      </c>
      <c r="BH188" s="160" t="n">
        <f aca="false">IF(N188="sníž. přenesená",J188,0)</f>
        <v>0</v>
      </c>
      <c r="BI188" s="160" t="n">
        <f aca="false">IF(N188="nulová",J188,0)</f>
        <v>0</v>
      </c>
      <c r="BJ188" s="4" t="s">
        <v>80</v>
      </c>
      <c r="BK188" s="160" t="n">
        <f aca="false">ROUND(I188*H188,2)</f>
        <v>0</v>
      </c>
      <c r="BL188" s="4" t="s">
        <v>149</v>
      </c>
      <c r="BM188" s="159" t="s">
        <v>447</v>
      </c>
    </row>
    <row r="189" s="23" customFormat="true" ht="16.5" hidden="false" customHeight="true" outlineLevel="0" collapsed="false">
      <c r="B189" s="147"/>
      <c r="C189" s="148" t="s">
        <v>448</v>
      </c>
      <c r="D189" s="148" t="s">
        <v>145</v>
      </c>
      <c r="E189" s="149" t="s">
        <v>449</v>
      </c>
      <c r="F189" s="150" t="s">
        <v>450</v>
      </c>
      <c r="G189" s="151" t="s">
        <v>372</v>
      </c>
      <c r="H189" s="152" t="n">
        <v>1</v>
      </c>
      <c r="I189" s="153"/>
      <c r="J189" s="154" t="n">
        <f aca="false">ROUND(I189*H189,2)</f>
        <v>0</v>
      </c>
      <c r="K189" s="150" t="s">
        <v>148</v>
      </c>
      <c r="L189" s="24"/>
      <c r="M189" s="155"/>
      <c r="N189" s="156" t="s">
        <v>41</v>
      </c>
      <c r="O189" s="55"/>
      <c r="P189" s="157" t="n">
        <f aca="false">O189*H189</f>
        <v>0</v>
      </c>
      <c r="Q189" s="157" t="n">
        <v>0.0149692765</v>
      </c>
      <c r="R189" s="157" t="n">
        <f aca="false">Q189*H189</f>
        <v>0.0149692765</v>
      </c>
      <c r="S189" s="157" t="n">
        <v>0</v>
      </c>
      <c r="T189" s="158" t="n">
        <f aca="false">S189*H189</f>
        <v>0</v>
      </c>
      <c r="AR189" s="159" t="s">
        <v>149</v>
      </c>
      <c r="AT189" s="159" t="s">
        <v>145</v>
      </c>
      <c r="AU189" s="159" t="s">
        <v>80</v>
      </c>
      <c r="AY189" s="4" t="s">
        <v>142</v>
      </c>
      <c r="BE189" s="160" t="n">
        <f aca="false">IF(N189="základní",J189,0)</f>
        <v>0</v>
      </c>
      <c r="BF189" s="160" t="n">
        <f aca="false">IF(N189="snížená",J189,0)</f>
        <v>0</v>
      </c>
      <c r="BG189" s="160" t="n">
        <f aca="false">IF(N189="zákl. přenesená",J189,0)</f>
        <v>0</v>
      </c>
      <c r="BH189" s="160" t="n">
        <f aca="false">IF(N189="sníž. přenesená",J189,0)</f>
        <v>0</v>
      </c>
      <c r="BI189" s="160" t="n">
        <f aca="false">IF(N189="nulová",J189,0)</f>
        <v>0</v>
      </c>
      <c r="BJ189" s="4" t="s">
        <v>80</v>
      </c>
      <c r="BK189" s="160" t="n">
        <f aca="false">ROUND(I189*H189,2)</f>
        <v>0</v>
      </c>
      <c r="BL189" s="4" t="s">
        <v>149</v>
      </c>
      <c r="BM189" s="159" t="s">
        <v>451</v>
      </c>
    </row>
    <row r="190" s="23" customFormat="true" ht="16.5" hidden="false" customHeight="true" outlineLevel="0" collapsed="false">
      <c r="B190" s="147"/>
      <c r="C190" s="148" t="s">
        <v>452</v>
      </c>
      <c r="D190" s="148" t="s">
        <v>145</v>
      </c>
      <c r="E190" s="149" t="s">
        <v>453</v>
      </c>
      <c r="F190" s="150" t="s">
        <v>454</v>
      </c>
      <c r="G190" s="151" t="s">
        <v>372</v>
      </c>
      <c r="H190" s="152" t="n">
        <v>1</v>
      </c>
      <c r="I190" s="153"/>
      <c r="J190" s="154" t="n">
        <f aca="false">ROUND(I190*H190,2)</f>
        <v>0</v>
      </c>
      <c r="K190" s="150" t="s">
        <v>148</v>
      </c>
      <c r="L190" s="24"/>
      <c r="M190" s="155"/>
      <c r="N190" s="156" t="s">
        <v>41</v>
      </c>
      <c r="O190" s="55"/>
      <c r="P190" s="157" t="n">
        <f aca="false">O190*H190</f>
        <v>0</v>
      </c>
      <c r="Q190" s="157" t="n">
        <v>0</v>
      </c>
      <c r="R190" s="157" t="n">
        <f aca="false">Q190*H190</f>
        <v>0</v>
      </c>
      <c r="S190" s="157" t="n">
        <v>0.0329</v>
      </c>
      <c r="T190" s="158" t="n">
        <f aca="false">S190*H190</f>
        <v>0.0329</v>
      </c>
      <c r="AR190" s="159" t="s">
        <v>149</v>
      </c>
      <c r="AT190" s="159" t="s">
        <v>145</v>
      </c>
      <c r="AU190" s="159" t="s">
        <v>80</v>
      </c>
      <c r="AY190" s="4" t="s">
        <v>142</v>
      </c>
      <c r="BE190" s="160" t="n">
        <f aca="false">IF(N190="základní",J190,0)</f>
        <v>0</v>
      </c>
      <c r="BF190" s="160" t="n">
        <f aca="false">IF(N190="snížená",J190,0)</f>
        <v>0</v>
      </c>
      <c r="BG190" s="160" t="n">
        <f aca="false">IF(N190="zákl. přenesená",J190,0)</f>
        <v>0</v>
      </c>
      <c r="BH190" s="160" t="n">
        <f aca="false">IF(N190="sníž. přenesená",J190,0)</f>
        <v>0</v>
      </c>
      <c r="BI190" s="160" t="n">
        <f aca="false">IF(N190="nulová",J190,0)</f>
        <v>0</v>
      </c>
      <c r="BJ190" s="4" t="s">
        <v>80</v>
      </c>
      <c r="BK190" s="160" t="n">
        <f aca="false">ROUND(I190*H190,2)</f>
        <v>0</v>
      </c>
      <c r="BL190" s="4" t="s">
        <v>149</v>
      </c>
      <c r="BM190" s="159" t="s">
        <v>455</v>
      </c>
    </row>
    <row r="191" s="23" customFormat="true" ht="16.5" hidden="false" customHeight="true" outlineLevel="0" collapsed="false">
      <c r="B191" s="147"/>
      <c r="C191" s="148" t="s">
        <v>456</v>
      </c>
      <c r="D191" s="148" t="s">
        <v>145</v>
      </c>
      <c r="E191" s="149" t="s">
        <v>457</v>
      </c>
      <c r="F191" s="150" t="s">
        <v>458</v>
      </c>
      <c r="G191" s="151" t="s">
        <v>372</v>
      </c>
      <c r="H191" s="152" t="n">
        <v>1</v>
      </c>
      <c r="I191" s="153"/>
      <c r="J191" s="154" t="n">
        <f aca="false">ROUND(I191*H191,2)</f>
        <v>0</v>
      </c>
      <c r="K191" s="150" t="s">
        <v>148</v>
      </c>
      <c r="L191" s="24"/>
      <c r="M191" s="155"/>
      <c r="N191" s="156" t="s">
        <v>41</v>
      </c>
      <c r="O191" s="55"/>
      <c r="P191" s="157" t="n">
        <f aca="false">O191*H191</f>
        <v>0</v>
      </c>
      <c r="Q191" s="157" t="n">
        <v>0.0271988363</v>
      </c>
      <c r="R191" s="157" t="n">
        <f aca="false">Q191*H191</f>
        <v>0.0271988363</v>
      </c>
      <c r="S191" s="157" t="n">
        <v>0</v>
      </c>
      <c r="T191" s="158" t="n">
        <f aca="false">S191*H191</f>
        <v>0</v>
      </c>
      <c r="AR191" s="159" t="s">
        <v>149</v>
      </c>
      <c r="AT191" s="159" t="s">
        <v>145</v>
      </c>
      <c r="AU191" s="159" t="s">
        <v>80</v>
      </c>
      <c r="AY191" s="4" t="s">
        <v>142</v>
      </c>
      <c r="BE191" s="160" t="n">
        <f aca="false">IF(N191="základní",J191,0)</f>
        <v>0</v>
      </c>
      <c r="BF191" s="160" t="n">
        <f aca="false">IF(N191="snížená",J191,0)</f>
        <v>0</v>
      </c>
      <c r="BG191" s="160" t="n">
        <f aca="false">IF(N191="zákl. přenesená",J191,0)</f>
        <v>0</v>
      </c>
      <c r="BH191" s="160" t="n">
        <f aca="false">IF(N191="sníž. přenesená",J191,0)</f>
        <v>0</v>
      </c>
      <c r="BI191" s="160" t="n">
        <f aca="false">IF(N191="nulová",J191,0)</f>
        <v>0</v>
      </c>
      <c r="BJ191" s="4" t="s">
        <v>80</v>
      </c>
      <c r="BK191" s="160" t="n">
        <f aca="false">ROUND(I191*H191,2)</f>
        <v>0</v>
      </c>
      <c r="BL191" s="4" t="s">
        <v>149</v>
      </c>
      <c r="BM191" s="159" t="s">
        <v>459</v>
      </c>
    </row>
    <row r="192" s="23" customFormat="true" ht="16.5" hidden="false" customHeight="true" outlineLevel="0" collapsed="false">
      <c r="B192" s="147"/>
      <c r="C192" s="148" t="s">
        <v>460</v>
      </c>
      <c r="D192" s="148" t="s">
        <v>145</v>
      </c>
      <c r="E192" s="149" t="s">
        <v>461</v>
      </c>
      <c r="F192" s="150" t="s">
        <v>462</v>
      </c>
      <c r="G192" s="151" t="s">
        <v>372</v>
      </c>
      <c r="H192" s="152" t="n">
        <v>1</v>
      </c>
      <c r="I192" s="153"/>
      <c r="J192" s="154" t="n">
        <f aca="false">ROUND(I192*H192,2)</f>
        <v>0</v>
      </c>
      <c r="K192" s="150" t="s">
        <v>148</v>
      </c>
      <c r="L192" s="24"/>
      <c r="M192" s="155"/>
      <c r="N192" s="156" t="s">
        <v>41</v>
      </c>
      <c r="O192" s="55"/>
      <c r="P192" s="157" t="n">
        <f aca="false">O192*H192</f>
        <v>0</v>
      </c>
      <c r="Q192" s="157" t="n">
        <v>0.0004347121</v>
      </c>
      <c r="R192" s="157" t="n">
        <f aca="false">Q192*H192</f>
        <v>0.0004347121</v>
      </c>
      <c r="S192" s="157" t="n">
        <v>0</v>
      </c>
      <c r="T192" s="158" t="n">
        <f aca="false">S192*H192</f>
        <v>0</v>
      </c>
      <c r="AR192" s="159" t="s">
        <v>149</v>
      </c>
      <c r="AT192" s="159" t="s">
        <v>145</v>
      </c>
      <c r="AU192" s="159" t="s">
        <v>80</v>
      </c>
      <c r="AY192" s="4" t="s">
        <v>142</v>
      </c>
      <c r="BE192" s="160" t="n">
        <f aca="false">IF(N192="základní",J192,0)</f>
        <v>0</v>
      </c>
      <c r="BF192" s="160" t="n">
        <f aca="false">IF(N192="snížená",J192,0)</f>
        <v>0</v>
      </c>
      <c r="BG192" s="160" t="n">
        <f aca="false">IF(N192="zákl. přenesená",J192,0)</f>
        <v>0</v>
      </c>
      <c r="BH192" s="160" t="n">
        <f aca="false">IF(N192="sníž. přenesená",J192,0)</f>
        <v>0</v>
      </c>
      <c r="BI192" s="160" t="n">
        <f aca="false">IF(N192="nulová",J192,0)</f>
        <v>0</v>
      </c>
      <c r="BJ192" s="4" t="s">
        <v>80</v>
      </c>
      <c r="BK192" s="160" t="n">
        <f aca="false">ROUND(I192*H192,2)</f>
        <v>0</v>
      </c>
      <c r="BL192" s="4" t="s">
        <v>149</v>
      </c>
      <c r="BM192" s="159" t="s">
        <v>463</v>
      </c>
    </row>
    <row r="193" s="23" customFormat="true" ht="16.5" hidden="false" customHeight="true" outlineLevel="0" collapsed="false">
      <c r="B193" s="147"/>
      <c r="C193" s="148" t="s">
        <v>464</v>
      </c>
      <c r="D193" s="148" t="s">
        <v>145</v>
      </c>
      <c r="E193" s="149" t="s">
        <v>465</v>
      </c>
      <c r="F193" s="150" t="s">
        <v>466</v>
      </c>
      <c r="G193" s="151" t="s">
        <v>372</v>
      </c>
      <c r="H193" s="152" t="n">
        <v>5</v>
      </c>
      <c r="I193" s="153"/>
      <c r="J193" s="154" t="n">
        <f aca="false">ROUND(I193*H193,2)</f>
        <v>0</v>
      </c>
      <c r="K193" s="150" t="s">
        <v>148</v>
      </c>
      <c r="L193" s="24"/>
      <c r="M193" s="155"/>
      <c r="N193" s="156" t="s">
        <v>41</v>
      </c>
      <c r="O193" s="55"/>
      <c r="P193" s="157" t="n">
        <f aca="false">O193*H193</f>
        <v>0</v>
      </c>
      <c r="Q193" s="157" t="n">
        <v>0.00023914</v>
      </c>
      <c r="R193" s="157" t="n">
        <f aca="false">Q193*H193</f>
        <v>0.0011957</v>
      </c>
      <c r="S193" s="157" t="n">
        <v>0</v>
      </c>
      <c r="T193" s="158" t="n">
        <f aca="false">S193*H193</f>
        <v>0</v>
      </c>
      <c r="AR193" s="159" t="s">
        <v>149</v>
      </c>
      <c r="AT193" s="159" t="s">
        <v>145</v>
      </c>
      <c r="AU193" s="159" t="s">
        <v>80</v>
      </c>
      <c r="AY193" s="4" t="s">
        <v>142</v>
      </c>
      <c r="BE193" s="160" t="n">
        <f aca="false">IF(N193="základní",J193,0)</f>
        <v>0</v>
      </c>
      <c r="BF193" s="160" t="n">
        <f aca="false">IF(N193="snížená",J193,0)</f>
        <v>0</v>
      </c>
      <c r="BG193" s="160" t="n">
        <f aca="false">IF(N193="zákl. přenesená",J193,0)</f>
        <v>0</v>
      </c>
      <c r="BH193" s="160" t="n">
        <f aca="false">IF(N193="sníž. přenesená",J193,0)</f>
        <v>0</v>
      </c>
      <c r="BI193" s="160" t="n">
        <f aca="false">IF(N193="nulová",J193,0)</f>
        <v>0</v>
      </c>
      <c r="BJ193" s="4" t="s">
        <v>80</v>
      </c>
      <c r="BK193" s="160" t="n">
        <f aca="false">ROUND(I193*H193,2)</f>
        <v>0</v>
      </c>
      <c r="BL193" s="4" t="s">
        <v>149</v>
      </c>
      <c r="BM193" s="159" t="s">
        <v>467</v>
      </c>
    </row>
    <row r="194" s="23" customFormat="true" ht="16.5" hidden="false" customHeight="true" outlineLevel="0" collapsed="false">
      <c r="B194" s="147"/>
      <c r="C194" s="148" t="s">
        <v>468</v>
      </c>
      <c r="D194" s="148" t="s">
        <v>145</v>
      </c>
      <c r="E194" s="149" t="s">
        <v>469</v>
      </c>
      <c r="F194" s="150" t="s">
        <v>470</v>
      </c>
      <c r="G194" s="151" t="s">
        <v>210</v>
      </c>
      <c r="H194" s="152" t="n">
        <v>1</v>
      </c>
      <c r="I194" s="153"/>
      <c r="J194" s="154" t="n">
        <f aca="false">ROUND(I194*H194,2)</f>
        <v>0</v>
      </c>
      <c r="K194" s="150" t="s">
        <v>148</v>
      </c>
      <c r="L194" s="24"/>
      <c r="M194" s="155"/>
      <c r="N194" s="156" t="s">
        <v>41</v>
      </c>
      <c r="O194" s="55"/>
      <c r="P194" s="157" t="n">
        <f aca="false">O194*H194</f>
        <v>0</v>
      </c>
      <c r="Q194" s="157" t="n">
        <v>0.00108914</v>
      </c>
      <c r="R194" s="157" t="n">
        <f aca="false">Q194*H194</f>
        <v>0.00108914</v>
      </c>
      <c r="S194" s="157" t="n">
        <v>0</v>
      </c>
      <c r="T194" s="158" t="n">
        <f aca="false">S194*H194</f>
        <v>0</v>
      </c>
      <c r="AR194" s="159" t="s">
        <v>149</v>
      </c>
      <c r="AT194" s="159" t="s">
        <v>145</v>
      </c>
      <c r="AU194" s="159" t="s">
        <v>80</v>
      </c>
      <c r="AY194" s="4" t="s">
        <v>142</v>
      </c>
      <c r="BE194" s="160" t="n">
        <f aca="false">IF(N194="základní",J194,0)</f>
        <v>0</v>
      </c>
      <c r="BF194" s="160" t="n">
        <f aca="false">IF(N194="snížená",J194,0)</f>
        <v>0</v>
      </c>
      <c r="BG194" s="160" t="n">
        <f aca="false">IF(N194="zákl. přenesená",J194,0)</f>
        <v>0</v>
      </c>
      <c r="BH194" s="160" t="n">
        <f aca="false">IF(N194="sníž. přenesená",J194,0)</f>
        <v>0</v>
      </c>
      <c r="BI194" s="160" t="n">
        <f aca="false">IF(N194="nulová",J194,0)</f>
        <v>0</v>
      </c>
      <c r="BJ194" s="4" t="s">
        <v>80</v>
      </c>
      <c r="BK194" s="160" t="n">
        <f aca="false">ROUND(I194*H194,2)</f>
        <v>0</v>
      </c>
      <c r="BL194" s="4" t="s">
        <v>149</v>
      </c>
      <c r="BM194" s="159" t="s">
        <v>471</v>
      </c>
    </row>
    <row r="195" s="23" customFormat="true" ht="16.5" hidden="false" customHeight="true" outlineLevel="0" collapsed="false">
      <c r="B195" s="147"/>
      <c r="C195" s="148" t="s">
        <v>472</v>
      </c>
      <c r="D195" s="148" t="s">
        <v>145</v>
      </c>
      <c r="E195" s="149" t="s">
        <v>473</v>
      </c>
      <c r="F195" s="150" t="s">
        <v>474</v>
      </c>
      <c r="G195" s="151" t="s">
        <v>372</v>
      </c>
      <c r="H195" s="152" t="n">
        <v>2</v>
      </c>
      <c r="I195" s="153"/>
      <c r="J195" s="154" t="n">
        <f aca="false">ROUND(I195*H195,2)</f>
        <v>0</v>
      </c>
      <c r="K195" s="150" t="s">
        <v>148</v>
      </c>
      <c r="L195" s="24"/>
      <c r="M195" s="155"/>
      <c r="N195" s="156" t="s">
        <v>41</v>
      </c>
      <c r="O195" s="55"/>
      <c r="P195" s="157" t="n">
        <f aca="false">O195*H195</f>
        <v>0</v>
      </c>
      <c r="Q195" s="157" t="n">
        <v>0</v>
      </c>
      <c r="R195" s="157" t="n">
        <f aca="false">Q195*H195</f>
        <v>0</v>
      </c>
      <c r="S195" s="157" t="n">
        <v>0.00156</v>
      </c>
      <c r="T195" s="158" t="n">
        <f aca="false">S195*H195</f>
        <v>0.00312</v>
      </c>
      <c r="AR195" s="159" t="s">
        <v>149</v>
      </c>
      <c r="AT195" s="159" t="s">
        <v>145</v>
      </c>
      <c r="AU195" s="159" t="s">
        <v>80</v>
      </c>
      <c r="AY195" s="4" t="s">
        <v>142</v>
      </c>
      <c r="BE195" s="160" t="n">
        <f aca="false">IF(N195="základní",J195,0)</f>
        <v>0</v>
      </c>
      <c r="BF195" s="160" t="n">
        <f aca="false">IF(N195="snížená",J195,0)</f>
        <v>0</v>
      </c>
      <c r="BG195" s="160" t="n">
        <f aca="false">IF(N195="zákl. přenesená",J195,0)</f>
        <v>0</v>
      </c>
      <c r="BH195" s="160" t="n">
        <f aca="false">IF(N195="sníž. přenesená",J195,0)</f>
        <v>0</v>
      </c>
      <c r="BI195" s="160" t="n">
        <f aca="false">IF(N195="nulová",J195,0)</f>
        <v>0</v>
      </c>
      <c r="BJ195" s="4" t="s">
        <v>80</v>
      </c>
      <c r="BK195" s="160" t="n">
        <f aca="false">ROUND(I195*H195,2)</f>
        <v>0</v>
      </c>
      <c r="BL195" s="4" t="s">
        <v>149</v>
      </c>
      <c r="BM195" s="159" t="s">
        <v>475</v>
      </c>
    </row>
    <row r="196" s="23" customFormat="true" ht="16.5" hidden="false" customHeight="true" outlineLevel="0" collapsed="false">
      <c r="B196" s="147"/>
      <c r="C196" s="148" t="s">
        <v>476</v>
      </c>
      <c r="D196" s="148" t="s">
        <v>145</v>
      </c>
      <c r="E196" s="149" t="s">
        <v>477</v>
      </c>
      <c r="F196" s="150" t="s">
        <v>478</v>
      </c>
      <c r="G196" s="151" t="s">
        <v>372</v>
      </c>
      <c r="H196" s="152" t="n">
        <v>1</v>
      </c>
      <c r="I196" s="153"/>
      <c r="J196" s="154" t="n">
        <f aca="false">ROUND(I196*H196,2)</f>
        <v>0</v>
      </c>
      <c r="K196" s="150" t="s">
        <v>148</v>
      </c>
      <c r="L196" s="24"/>
      <c r="M196" s="155"/>
      <c r="N196" s="156" t="s">
        <v>41</v>
      </c>
      <c r="O196" s="55"/>
      <c r="P196" s="157" t="n">
        <f aca="false">O196*H196</f>
        <v>0</v>
      </c>
      <c r="Q196" s="157" t="n">
        <v>0.0018</v>
      </c>
      <c r="R196" s="157" t="n">
        <f aca="false">Q196*H196</f>
        <v>0.0018</v>
      </c>
      <c r="S196" s="157" t="n">
        <v>0</v>
      </c>
      <c r="T196" s="158" t="n">
        <f aca="false">S196*H196</f>
        <v>0</v>
      </c>
      <c r="AR196" s="159" t="s">
        <v>149</v>
      </c>
      <c r="AT196" s="159" t="s">
        <v>145</v>
      </c>
      <c r="AU196" s="159" t="s">
        <v>80</v>
      </c>
      <c r="AY196" s="4" t="s">
        <v>142</v>
      </c>
      <c r="BE196" s="160" t="n">
        <f aca="false">IF(N196="základní",J196,0)</f>
        <v>0</v>
      </c>
      <c r="BF196" s="160" t="n">
        <f aca="false">IF(N196="snížená",J196,0)</f>
        <v>0</v>
      </c>
      <c r="BG196" s="160" t="n">
        <f aca="false">IF(N196="zákl. přenesená",J196,0)</f>
        <v>0</v>
      </c>
      <c r="BH196" s="160" t="n">
        <f aca="false">IF(N196="sníž. přenesená",J196,0)</f>
        <v>0</v>
      </c>
      <c r="BI196" s="160" t="n">
        <f aca="false">IF(N196="nulová",J196,0)</f>
        <v>0</v>
      </c>
      <c r="BJ196" s="4" t="s">
        <v>80</v>
      </c>
      <c r="BK196" s="160" t="n">
        <f aca="false">ROUND(I196*H196,2)</f>
        <v>0</v>
      </c>
      <c r="BL196" s="4" t="s">
        <v>149</v>
      </c>
      <c r="BM196" s="159" t="s">
        <v>479</v>
      </c>
    </row>
    <row r="197" s="23" customFormat="true" ht="16.5" hidden="false" customHeight="true" outlineLevel="0" collapsed="false">
      <c r="B197" s="147"/>
      <c r="C197" s="148" t="s">
        <v>480</v>
      </c>
      <c r="D197" s="148" t="s">
        <v>145</v>
      </c>
      <c r="E197" s="149" t="s">
        <v>481</v>
      </c>
      <c r="F197" s="150" t="s">
        <v>482</v>
      </c>
      <c r="G197" s="151" t="s">
        <v>372</v>
      </c>
      <c r="H197" s="152" t="n">
        <v>1</v>
      </c>
      <c r="I197" s="153"/>
      <c r="J197" s="154" t="n">
        <f aca="false">ROUND(I197*H197,2)</f>
        <v>0</v>
      </c>
      <c r="K197" s="150" t="s">
        <v>148</v>
      </c>
      <c r="L197" s="24"/>
      <c r="M197" s="155"/>
      <c r="N197" s="156" t="s">
        <v>41</v>
      </c>
      <c r="O197" s="55"/>
      <c r="P197" s="157" t="n">
        <f aca="false">O197*H197</f>
        <v>0</v>
      </c>
      <c r="Q197" s="157" t="n">
        <v>0.0018</v>
      </c>
      <c r="R197" s="157" t="n">
        <f aca="false">Q197*H197</f>
        <v>0.0018</v>
      </c>
      <c r="S197" s="157" t="n">
        <v>0</v>
      </c>
      <c r="T197" s="158" t="n">
        <f aca="false">S197*H197</f>
        <v>0</v>
      </c>
      <c r="AR197" s="159" t="s">
        <v>149</v>
      </c>
      <c r="AT197" s="159" t="s">
        <v>145</v>
      </c>
      <c r="AU197" s="159" t="s">
        <v>80</v>
      </c>
      <c r="AY197" s="4" t="s">
        <v>142</v>
      </c>
      <c r="BE197" s="160" t="n">
        <f aca="false">IF(N197="základní",J197,0)</f>
        <v>0</v>
      </c>
      <c r="BF197" s="160" t="n">
        <f aca="false">IF(N197="snížená",J197,0)</f>
        <v>0</v>
      </c>
      <c r="BG197" s="160" t="n">
        <f aca="false">IF(N197="zákl. přenesená",J197,0)</f>
        <v>0</v>
      </c>
      <c r="BH197" s="160" t="n">
        <f aca="false">IF(N197="sníž. přenesená",J197,0)</f>
        <v>0</v>
      </c>
      <c r="BI197" s="160" t="n">
        <f aca="false">IF(N197="nulová",J197,0)</f>
        <v>0</v>
      </c>
      <c r="BJ197" s="4" t="s">
        <v>80</v>
      </c>
      <c r="BK197" s="160" t="n">
        <f aca="false">ROUND(I197*H197,2)</f>
        <v>0</v>
      </c>
      <c r="BL197" s="4" t="s">
        <v>149</v>
      </c>
      <c r="BM197" s="159" t="s">
        <v>483</v>
      </c>
    </row>
    <row r="198" s="23" customFormat="true" ht="16.5" hidden="false" customHeight="true" outlineLevel="0" collapsed="false">
      <c r="B198" s="147"/>
      <c r="C198" s="148" t="s">
        <v>484</v>
      </c>
      <c r="D198" s="148" t="s">
        <v>145</v>
      </c>
      <c r="E198" s="149" t="s">
        <v>485</v>
      </c>
      <c r="F198" s="150" t="s">
        <v>486</v>
      </c>
      <c r="G198" s="151" t="s">
        <v>372</v>
      </c>
      <c r="H198" s="152" t="n">
        <v>1</v>
      </c>
      <c r="I198" s="153"/>
      <c r="J198" s="154" t="n">
        <f aca="false">ROUND(I198*H198,2)</f>
        <v>0</v>
      </c>
      <c r="K198" s="150" t="s">
        <v>148</v>
      </c>
      <c r="L198" s="24"/>
      <c r="M198" s="155"/>
      <c r="N198" s="156" t="s">
        <v>41</v>
      </c>
      <c r="O198" s="55"/>
      <c r="P198" s="157" t="n">
        <f aca="false">O198*H198</f>
        <v>0</v>
      </c>
      <c r="Q198" s="157" t="n">
        <v>0.00195914</v>
      </c>
      <c r="R198" s="157" t="n">
        <f aca="false">Q198*H198</f>
        <v>0.00195914</v>
      </c>
      <c r="S198" s="157" t="n">
        <v>0</v>
      </c>
      <c r="T198" s="158" t="n">
        <f aca="false">S198*H198</f>
        <v>0</v>
      </c>
      <c r="AR198" s="159" t="s">
        <v>149</v>
      </c>
      <c r="AT198" s="159" t="s">
        <v>145</v>
      </c>
      <c r="AU198" s="159" t="s">
        <v>80</v>
      </c>
      <c r="AY198" s="4" t="s">
        <v>142</v>
      </c>
      <c r="BE198" s="160" t="n">
        <f aca="false">IF(N198="základní",J198,0)</f>
        <v>0</v>
      </c>
      <c r="BF198" s="160" t="n">
        <f aca="false">IF(N198="snížená",J198,0)</f>
        <v>0</v>
      </c>
      <c r="BG198" s="160" t="n">
        <f aca="false">IF(N198="zákl. přenesená",J198,0)</f>
        <v>0</v>
      </c>
      <c r="BH198" s="160" t="n">
        <f aca="false">IF(N198="sníž. přenesená",J198,0)</f>
        <v>0</v>
      </c>
      <c r="BI198" s="160" t="n">
        <f aca="false">IF(N198="nulová",J198,0)</f>
        <v>0</v>
      </c>
      <c r="BJ198" s="4" t="s">
        <v>80</v>
      </c>
      <c r="BK198" s="160" t="n">
        <f aca="false">ROUND(I198*H198,2)</f>
        <v>0</v>
      </c>
      <c r="BL198" s="4" t="s">
        <v>149</v>
      </c>
      <c r="BM198" s="159" t="s">
        <v>487</v>
      </c>
    </row>
    <row r="199" s="23" customFormat="true" ht="16.5" hidden="false" customHeight="true" outlineLevel="0" collapsed="false">
      <c r="B199" s="147"/>
      <c r="C199" s="148" t="s">
        <v>488</v>
      </c>
      <c r="D199" s="148" t="s">
        <v>145</v>
      </c>
      <c r="E199" s="149" t="s">
        <v>489</v>
      </c>
      <c r="F199" s="150" t="s">
        <v>490</v>
      </c>
      <c r="G199" s="151" t="s">
        <v>210</v>
      </c>
      <c r="H199" s="152" t="n">
        <v>1</v>
      </c>
      <c r="I199" s="153"/>
      <c r="J199" s="154" t="n">
        <f aca="false">ROUND(I199*H199,2)</f>
        <v>0</v>
      </c>
      <c r="K199" s="150" t="s">
        <v>148</v>
      </c>
      <c r="L199" s="24"/>
      <c r="M199" s="155"/>
      <c r="N199" s="156" t="s">
        <v>41</v>
      </c>
      <c r="O199" s="55"/>
      <c r="P199" s="157" t="n">
        <f aca="false">O199*H199</f>
        <v>0</v>
      </c>
      <c r="Q199" s="157" t="n">
        <v>9E-005</v>
      </c>
      <c r="R199" s="157" t="n">
        <f aca="false">Q199*H199</f>
        <v>9E-005</v>
      </c>
      <c r="S199" s="157" t="n">
        <v>0</v>
      </c>
      <c r="T199" s="158" t="n">
        <f aca="false">S199*H199</f>
        <v>0</v>
      </c>
      <c r="AR199" s="159" t="s">
        <v>149</v>
      </c>
      <c r="AT199" s="159" t="s">
        <v>145</v>
      </c>
      <c r="AU199" s="159" t="s">
        <v>80</v>
      </c>
      <c r="AY199" s="4" t="s">
        <v>142</v>
      </c>
      <c r="BE199" s="160" t="n">
        <f aca="false">IF(N199="základní",J199,0)</f>
        <v>0</v>
      </c>
      <c r="BF199" s="160" t="n">
        <f aca="false">IF(N199="snížená",J199,0)</f>
        <v>0</v>
      </c>
      <c r="BG199" s="160" t="n">
        <f aca="false">IF(N199="zákl. přenesená",J199,0)</f>
        <v>0</v>
      </c>
      <c r="BH199" s="160" t="n">
        <f aca="false">IF(N199="sníž. přenesená",J199,0)</f>
        <v>0</v>
      </c>
      <c r="BI199" s="160" t="n">
        <f aca="false">IF(N199="nulová",J199,0)</f>
        <v>0</v>
      </c>
      <c r="BJ199" s="4" t="s">
        <v>80</v>
      </c>
      <c r="BK199" s="160" t="n">
        <f aca="false">ROUND(I199*H199,2)</f>
        <v>0</v>
      </c>
      <c r="BL199" s="4" t="s">
        <v>149</v>
      </c>
      <c r="BM199" s="159" t="s">
        <v>491</v>
      </c>
    </row>
    <row r="200" s="133" customFormat="true" ht="22.8" hidden="false" customHeight="true" outlineLevel="0" collapsed="false">
      <c r="B200" s="134"/>
      <c r="D200" s="135" t="s">
        <v>68</v>
      </c>
      <c r="E200" s="145" t="s">
        <v>492</v>
      </c>
      <c r="F200" s="145" t="s">
        <v>493</v>
      </c>
      <c r="I200" s="137"/>
      <c r="J200" s="146" t="n">
        <f aca="false">BK200</f>
        <v>0</v>
      </c>
      <c r="L200" s="134"/>
      <c r="M200" s="139"/>
      <c r="N200" s="140"/>
      <c r="O200" s="140"/>
      <c r="P200" s="141" t="n">
        <f aca="false">SUM(P201:P202)</f>
        <v>0</v>
      </c>
      <c r="Q200" s="140"/>
      <c r="R200" s="141" t="n">
        <f aca="false">SUM(R201:R202)</f>
        <v>0.01935</v>
      </c>
      <c r="S200" s="140"/>
      <c r="T200" s="142" t="n">
        <f aca="false">SUM(T201:T202)</f>
        <v>0</v>
      </c>
      <c r="AR200" s="135" t="s">
        <v>80</v>
      </c>
      <c r="AT200" s="143" t="s">
        <v>68</v>
      </c>
      <c r="AU200" s="143" t="s">
        <v>74</v>
      </c>
      <c r="AY200" s="135" t="s">
        <v>142</v>
      </c>
      <c r="BK200" s="144" t="n">
        <f aca="false">SUM(BK201:BK202)</f>
        <v>0</v>
      </c>
    </row>
    <row r="201" s="23" customFormat="true" ht="16.5" hidden="false" customHeight="true" outlineLevel="0" collapsed="false">
      <c r="B201" s="147"/>
      <c r="C201" s="148" t="s">
        <v>494</v>
      </c>
      <c r="D201" s="148" t="s">
        <v>145</v>
      </c>
      <c r="E201" s="149" t="s">
        <v>495</v>
      </c>
      <c r="F201" s="150" t="s">
        <v>496</v>
      </c>
      <c r="G201" s="151" t="s">
        <v>372</v>
      </c>
      <c r="H201" s="152" t="n">
        <v>1</v>
      </c>
      <c r="I201" s="153"/>
      <c r="J201" s="154" t="n">
        <f aca="false">ROUND(I201*H201,2)</f>
        <v>0</v>
      </c>
      <c r="K201" s="150" t="s">
        <v>251</v>
      </c>
      <c r="L201" s="24"/>
      <c r="M201" s="155"/>
      <c r="N201" s="156" t="s">
        <v>41</v>
      </c>
      <c r="O201" s="55"/>
      <c r="P201" s="157" t="n">
        <f aca="false">O201*H201</f>
        <v>0</v>
      </c>
      <c r="Q201" s="157" t="n">
        <v>0.01935</v>
      </c>
      <c r="R201" s="157" t="n">
        <f aca="false">Q201*H201</f>
        <v>0.01935</v>
      </c>
      <c r="S201" s="157" t="n">
        <v>0</v>
      </c>
      <c r="T201" s="158" t="n">
        <f aca="false">S201*H201</f>
        <v>0</v>
      </c>
      <c r="AR201" s="159" t="s">
        <v>207</v>
      </c>
      <c r="AT201" s="159" t="s">
        <v>145</v>
      </c>
      <c r="AU201" s="159" t="s">
        <v>80</v>
      </c>
      <c r="AY201" s="4" t="s">
        <v>142</v>
      </c>
      <c r="BE201" s="160" t="n">
        <f aca="false">IF(N201="základní",J201,0)</f>
        <v>0</v>
      </c>
      <c r="BF201" s="160" t="n">
        <f aca="false">IF(N201="snížená",J201,0)</f>
        <v>0</v>
      </c>
      <c r="BG201" s="160" t="n">
        <f aca="false">IF(N201="zákl. přenesená",J201,0)</f>
        <v>0</v>
      </c>
      <c r="BH201" s="160" t="n">
        <f aca="false">IF(N201="sníž. přenesená",J201,0)</f>
        <v>0</v>
      </c>
      <c r="BI201" s="160" t="n">
        <f aca="false">IF(N201="nulová",J201,0)</f>
        <v>0</v>
      </c>
      <c r="BJ201" s="4" t="s">
        <v>80</v>
      </c>
      <c r="BK201" s="160" t="n">
        <f aca="false">ROUND(I201*H201,2)</f>
        <v>0</v>
      </c>
      <c r="BL201" s="4" t="s">
        <v>207</v>
      </c>
      <c r="BM201" s="159" t="s">
        <v>497</v>
      </c>
    </row>
    <row r="202" s="23" customFormat="true" ht="12.8" hidden="false" customHeight="false" outlineLevel="0" collapsed="false">
      <c r="B202" s="24"/>
      <c r="D202" s="161" t="s">
        <v>253</v>
      </c>
      <c r="F202" s="162" t="s">
        <v>498</v>
      </c>
      <c r="I202" s="163"/>
      <c r="L202" s="24"/>
      <c r="M202" s="164"/>
      <c r="N202" s="55"/>
      <c r="O202" s="55"/>
      <c r="P202" s="55"/>
      <c r="Q202" s="55"/>
      <c r="R202" s="55"/>
      <c r="S202" s="55"/>
      <c r="T202" s="56"/>
      <c r="AT202" s="4" t="s">
        <v>253</v>
      </c>
      <c r="AU202" s="4" t="s">
        <v>80</v>
      </c>
    </row>
    <row r="203" s="133" customFormat="true" ht="22.8" hidden="false" customHeight="true" outlineLevel="0" collapsed="false">
      <c r="B203" s="134"/>
      <c r="D203" s="135" t="s">
        <v>68</v>
      </c>
      <c r="E203" s="145" t="s">
        <v>499</v>
      </c>
      <c r="F203" s="145" t="s">
        <v>500</v>
      </c>
      <c r="I203" s="137"/>
      <c r="J203" s="146" t="n">
        <f aca="false">BK203</f>
        <v>0</v>
      </c>
      <c r="L203" s="134"/>
      <c r="M203" s="139"/>
      <c r="N203" s="140"/>
      <c r="O203" s="140"/>
      <c r="P203" s="141" t="n">
        <f aca="false">SUM(P204:P209)</f>
        <v>0</v>
      </c>
      <c r="Q203" s="140"/>
      <c r="R203" s="141" t="n">
        <f aca="false">SUM(R204:R209)</f>
        <v>0.001908105</v>
      </c>
      <c r="S203" s="140"/>
      <c r="T203" s="142" t="n">
        <f aca="false">SUM(T204:T209)</f>
        <v>0.006</v>
      </c>
      <c r="AR203" s="135" t="s">
        <v>80</v>
      </c>
      <c r="AT203" s="143" t="s">
        <v>68</v>
      </c>
      <c r="AU203" s="143" t="s">
        <v>74</v>
      </c>
      <c r="AY203" s="135" t="s">
        <v>142</v>
      </c>
      <c r="BK203" s="144" t="n">
        <f aca="false">SUM(BK204:BK209)</f>
        <v>0</v>
      </c>
    </row>
    <row r="204" s="23" customFormat="true" ht="16.5" hidden="false" customHeight="true" outlineLevel="0" collapsed="false">
      <c r="B204" s="147"/>
      <c r="C204" s="148" t="s">
        <v>501</v>
      </c>
      <c r="D204" s="148" t="s">
        <v>145</v>
      </c>
      <c r="E204" s="149" t="s">
        <v>502</v>
      </c>
      <c r="F204" s="150" t="s">
        <v>503</v>
      </c>
      <c r="G204" s="151" t="s">
        <v>180</v>
      </c>
      <c r="H204" s="152" t="n">
        <v>6</v>
      </c>
      <c r="I204" s="153"/>
      <c r="J204" s="154" t="n">
        <f aca="false">ROUND(I204*H204,2)</f>
        <v>0</v>
      </c>
      <c r="K204" s="150" t="s">
        <v>148</v>
      </c>
      <c r="L204" s="24"/>
      <c r="M204" s="155"/>
      <c r="N204" s="156" t="s">
        <v>41</v>
      </c>
      <c r="O204" s="55"/>
      <c r="P204" s="157" t="n">
        <f aca="false">O204*H204</f>
        <v>0</v>
      </c>
      <c r="Q204" s="157" t="n">
        <v>1.52E-005</v>
      </c>
      <c r="R204" s="157" t="n">
        <f aca="false">Q204*H204</f>
        <v>9.12E-005</v>
      </c>
      <c r="S204" s="157" t="n">
        <v>0.001</v>
      </c>
      <c r="T204" s="158" t="n">
        <f aca="false">S204*H204</f>
        <v>0.006</v>
      </c>
      <c r="AR204" s="159" t="s">
        <v>207</v>
      </c>
      <c r="AT204" s="159" t="s">
        <v>145</v>
      </c>
      <c r="AU204" s="159" t="s">
        <v>80</v>
      </c>
      <c r="AY204" s="4" t="s">
        <v>142</v>
      </c>
      <c r="BE204" s="160" t="n">
        <f aca="false">IF(N204="základní",J204,0)</f>
        <v>0</v>
      </c>
      <c r="BF204" s="160" t="n">
        <f aca="false">IF(N204="snížená",J204,0)</f>
        <v>0</v>
      </c>
      <c r="BG204" s="160" t="n">
        <f aca="false">IF(N204="zákl. přenesená",J204,0)</f>
        <v>0</v>
      </c>
      <c r="BH204" s="160" t="n">
        <f aca="false">IF(N204="sníž. přenesená",J204,0)</f>
        <v>0</v>
      </c>
      <c r="BI204" s="160" t="n">
        <f aca="false">IF(N204="nulová",J204,0)</f>
        <v>0</v>
      </c>
      <c r="BJ204" s="4" t="s">
        <v>80</v>
      </c>
      <c r="BK204" s="160" t="n">
        <f aca="false">ROUND(I204*H204,2)</f>
        <v>0</v>
      </c>
      <c r="BL204" s="4" t="s">
        <v>207</v>
      </c>
      <c r="BM204" s="159" t="s">
        <v>504</v>
      </c>
    </row>
    <row r="205" s="23" customFormat="true" ht="16.5" hidden="false" customHeight="true" outlineLevel="0" collapsed="false">
      <c r="B205" s="147"/>
      <c r="C205" s="148" t="s">
        <v>505</v>
      </c>
      <c r="D205" s="148" t="s">
        <v>145</v>
      </c>
      <c r="E205" s="149" t="s">
        <v>506</v>
      </c>
      <c r="F205" s="150" t="s">
        <v>507</v>
      </c>
      <c r="G205" s="151" t="s">
        <v>180</v>
      </c>
      <c r="H205" s="152" t="n">
        <v>3</v>
      </c>
      <c r="I205" s="153"/>
      <c r="J205" s="154" t="n">
        <f aca="false">ROUND(I205*H205,2)</f>
        <v>0</v>
      </c>
      <c r="K205" s="150" t="s">
        <v>251</v>
      </c>
      <c r="L205" s="24"/>
      <c r="M205" s="155"/>
      <c r="N205" s="156" t="s">
        <v>41</v>
      </c>
      <c r="O205" s="55"/>
      <c r="P205" s="157" t="n">
        <f aca="false">O205*H205</f>
        <v>0</v>
      </c>
      <c r="Q205" s="157" t="n">
        <v>0.000581235</v>
      </c>
      <c r="R205" s="157" t="n">
        <f aca="false">Q205*H205</f>
        <v>0.001743705</v>
      </c>
      <c r="S205" s="157" t="n">
        <v>0</v>
      </c>
      <c r="T205" s="158" t="n">
        <f aca="false">S205*H205</f>
        <v>0</v>
      </c>
      <c r="AR205" s="159" t="s">
        <v>207</v>
      </c>
      <c r="AT205" s="159" t="s">
        <v>145</v>
      </c>
      <c r="AU205" s="159" t="s">
        <v>80</v>
      </c>
      <c r="AY205" s="4" t="s">
        <v>142</v>
      </c>
      <c r="BE205" s="160" t="n">
        <f aca="false">IF(N205="základní",J205,0)</f>
        <v>0</v>
      </c>
      <c r="BF205" s="160" t="n">
        <f aca="false">IF(N205="snížená",J205,0)</f>
        <v>0</v>
      </c>
      <c r="BG205" s="160" t="n">
        <f aca="false">IF(N205="zákl. přenesená",J205,0)</f>
        <v>0</v>
      </c>
      <c r="BH205" s="160" t="n">
        <f aca="false">IF(N205="sníž. přenesená",J205,0)</f>
        <v>0</v>
      </c>
      <c r="BI205" s="160" t="n">
        <f aca="false">IF(N205="nulová",J205,0)</f>
        <v>0</v>
      </c>
      <c r="BJ205" s="4" t="s">
        <v>80</v>
      </c>
      <c r="BK205" s="160" t="n">
        <f aca="false">ROUND(I205*H205,2)</f>
        <v>0</v>
      </c>
      <c r="BL205" s="4" t="s">
        <v>207</v>
      </c>
      <c r="BM205" s="159" t="s">
        <v>508</v>
      </c>
    </row>
    <row r="206" s="23" customFormat="true" ht="12.8" hidden="false" customHeight="false" outlineLevel="0" collapsed="false">
      <c r="B206" s="24"/>
      <c r="D206" s="161" t="s">
        <v>253</v>
      </c>
      <c r="F206" s="162" t="s">
        <v>509</v>
      </c>
      <c r="I206" s="163"/>
      <c r="L206" s="24"/>
      <c r="M206" s="164"/>
      <c r="N206" s="55"/>
      <c r="O206" s="55"/>
      <c r="P206" s="55"/>
      <c r="Q206" s="55"/>
      <c r="R206" s="55"/>
      <c r="S206" s="55"/>
      <c r="T206" s="56"/>
      <c r="AT206" s="4" t="s">
        <v>253</v>
      </c>
      <c r="AU206" s="4" t="s">
        <v>80</v>
      </c>
    </row>
    <row r="207" s="23" customFormat="true" ht="16.5" hidden="false" customHeight="true" outlineLevel="0" collapsed="false">
      <c r="B207" s="147"/>
      <c r="C207" s="148" t="s">
        <v>510</v>
      </c>
      <c r="D207" s="148" t="s">
        <v>145</v>
      </c>
      <c r="E207" s="149" t="s">
        <v>511</v>
      </c>
      <c r="F207" s="150" t="s">
        <v>512</v>
      </c>
      <c r="G207" s="151" t="s">
        <v>210</v>
      </c>
      <c r="H207" s="152" t="n">
        <v>6</v>
      </c>
      <c r="I207" s="153"/>
      <c r="J207" s="154" t="n">
        <f aca="false">ROUND(I207*H207,2)</f>
        <v>0</v>
      </c>
      <c r="K207" s="150" t="s">
        <v>148</v>
      </c>
      <c r="L207" s="24"/>
      <c r="M207" s="155"/>
      <c r="N207" s="156" t="s">
        <v>41</v>
      </c>
      <c r="O207" s="55"/>
      <c r="P207" s="157" t="n">
        <f aca="false">O207*H207</f>
        <v>0</v>
      </c>
      <c r="Q207" s="157" t="n">
        <v>1.22E-005</v>
      </c>
      <c r="R207" s="157" t="n">
        <f aca="false">Q207*H207</f>
        <v>7.32E-005</v>
      </c>
      <c r="S207" s="157" t="n">
        <v>0</v>
      </c>
      <c r="T207" s="158" t="n">
        <f aca="false">S207*H207</f>
        <v>0</v>
      </c>
      <c r="AR207" s="159" t="s">
        <v>207</v>
      </c>
      <c r="AT207" s="159" t="s">
        <v>145</v>
      </c>
      <c r="AU207" s="159" t="s">
        <v>80</v>
      </c>
      <c r="AY207" s="4" t="s">
        <v>142</v>
      </c>
      <c r="BE207" s="160" t="n">
        <f aca="false">IF(N207="základní",J207,0)</f>
        <v>0</v>
      </c>
      <c r="BF207" s="160" t="n">
        <f aca="false">IF(N207="snížená",J207,0)</f>
        <v>0</v>
      </c>
      <c r="BG207" s="160" t="n">
        <f aca="false">IF(N207="zákl. přenesená",J207,0)</f>
        <v>0</v>
      </c>
      <c r="BH207" s="160" t="n">
        <f aca="false">IF(N207="sníž. přenesená",J207,0)</f>
        <v>0</v>
      </c>
      <c r="BI207" s="160" t="n">
        <f aca="false">IF(N207="nulová",J207,0)</f>
        <v>0</v>
      </c>
      <c r="BJ207" s="4" t="s">
        <v>80</v>
      </c>
      <c r="BK207" s="160" t="n">
        <f aca="false">ROUND(I207*H207,2)</f>
        <v>0</v>
      </c>
      <c r="BL207" s="4" t="s">
        <v>207</v>
      </c>
      <c r="BM207" s="159" t="s">
        <v>513</v>
      </c>
    </row>
    <row r="208" s="23" customFormat="true" ht="16.5" hidden="false" customHeight="true" outlineLevel="0" collapsed="false">
      <c r="B208" s="147"/>
      <c r="C208" s="148" t="s">
        <v>514</v>
      </c>
      <c r="D208" s="148" t="s">
        <v>145</v>
      </c>
      <c r="E208" s="149" t="s">
        <v>515</v>
      </c>
      <c r="F208" s="150" t="s">
        <v>516</v>
      </c>
      <c r="G208" s="151" t="s">
        <v>210</v>
      </c>
      <c r="H208" s="152" t="n">
        <v>6</v>
      </c>
      <c r="I208" s="153"/>
      <c r="J208" s="154" t="n">
        <f aca="false">ROUND(I208*H208,2)</f>
        <v>0</v>
      </c>
      <c r="K208" s="150" t="s">
        <v>148</v>
      </c>
      <c r="L208" s="24"/>
      <c r="M208" s="155"/>
      <c r="N208" s="156" t="s">
        <v>41</v>
      </c>
      <c r="O208" s="55"/>
      <c r="P208" s="157" t="n">
        <f aca="false">O208*H208</f>
        <v>0</v>
      </c>
      <c r="Q208" s="157" t="n">
        <v>0</v>
      </c>
      <c r="R208" s="157" t="n">
        <f aca="false">Q208*H208</f>
        <v>0</v>
      </c>
      <c r="S208" s="157" t="n">
        <v>0</v>
      </c>
      <c r="T208" s="158" t="n">
        <f aca="false">S208*H208</f>
        <v>0</v>
      </c>
      <c r="AR208" s="159" t="s">
        <v>215</v>
      </c>
      <c r="AT208" s="159" t="s">
        <v>145</v>
      </c>
      <c r="AU208" s="159" t="s">
        <v>80</v>
      </c>
      <c r="AY208" s="4" t="s">
        <v>142</v>
      </c>
      <c r="BE208" s="160" t="n">
        <f aca="false">IF(N208="základní",J208,0)</f>
        <v>0</v>
      </c>
      <c r="BF208" s="160" t="n">
        <f aca="false">IF(N208="snížená",J208,0)</f>
        <v>0</v>
      </c>
      <c r="BG208" s="160" t="n">
        <f aca="false">IF(N208="zákl. přenesená",J208,0)</f>
        <v>0</v>
      </c>
      <c r="BH208" s="160" t="n">
        <f aca="false">IF(N208="sníž. přenesená",J208,0)</f>
        <v>0</v>
      </c>
      <c r="BI208" s="160" t="n">
        <f aca="false">IF(N208="nulová",J208,0)</f>
        <v>0</v>
      </c>
      <c r="BJ208" s="4" t="s">
        <v>80</v>
      </c>
      <c r="BK208" s="160" t="n">
        <f aca="false">ROUND(I208*H208,2)</f>
        <v>0</v>
      </c>
      <c r="BL208" s="4" t="s">
        <v>215</v>
      </c>
      <c r="BM208" s="159" t="s">
        <v>517</v>
      </c>
    </row>
    <row r="209" s="23" customFormat="true" ht="16.5" hidden="false" customHeight="true" outlineLevel="0" collapsed="false">
      <c r="B209" s="147"/>
      <c r="C209" s="148" t="s">
        <v>518</v>
      </c>
      <c r="D209" s="148" t="s">
        <v>145</v>
      </c>
      <c r="E209" s="149" t="s">
        <v>519</v>
      </c>
      <c r="F209" s="150" t="s">
        <v>520</v>
      </c>
      <c r="G209" s="151" t="s">
        <v>238</v>
      </c>
      <c r="H209" s="152" t="n">
        <v>0.11</v>
      </c>
      <c r="I209" s="153"/>
      <c r="J209" s="154" t="n">
        <f aca="false">ROUND(I209*H209,2)</f>
        <v>0</v>
      </c>
      <c r="K209" s="150" t="s">
        <v>148</v>
      </c>
      <c r="L209" s="24"/>
      <c r="M209" s="155"/>
      <c r="N209" s="156" t="s">
        <v>41</v>
      </c>
      <c r="O209" s="55"/>
      <c r="P209" s="157" t="n">
        <f aca="false">O209*H209</f>
        <v>0</v>
      </c>
      <c r="Q209" s="157" t="n">
        <v>0</v>
      </c>
      <c r="R209" s="157" t="n">
        <f aca="false">Q209*H209</f>
        <v>0</v>
      </c>
      <c r="S209" s="157" t="n">
        <v>0</v>
      </c>
      <c r="T209" s="158" t="n">
        <f aca="false">S209*H209</f>
        <v>0</v>
      </c>
      <c r="AR209" s="159" t="s">
        <v>207</v>
      </c>
      <c r="AT209" s="159" t="s">
        <v>145</v>
      </c>
      <c r="AU209" s="159" t="s">
        <v>80</v>
      </c>
      <c r="AY209" s="4" t="s">
        <v>142</v>
      </c>
      <c r="BE209" s="160" t="n">
        <f aca="false">IF(N209="základní",J209,0)</f>
        <v>0</v>
      </c>
      <c r="BF209" s="160" t="n">
        <f aca="false">IF(N209="snížená",J209,0)</f>
        <v>0</v>
      </c>
      <c r="BG209" s="160" t="n">
        <f aca="false">IF(N209="zákl. přenesená",J209,0)</f>
        <v>0</v>
      </c>
      <c r="BH209" s="160" t="n">
        <f aca="false">IF(N209="sníž. přenesená",J209,0)</f>
        <v>0</v>
      </c>
      <c r="BI209" s="160" t="n">
        <f aca="false">IF(N209="nulová",J209,0)</f>
        <v>0</v>
      </c>
      <c r="BJ209" s="4" t="s">
        <v>80</v>
      </c>
      <c r="BK209" s="160" t="n">
        <f aca="false">ROUND(I209*H209,2)</f>
        <v>0</v>
      </c>
      <c r="BL209" s="4" t="s">
        <v>207</v>
      </c>
      <c r="BM209" s="159" t="s">
        <v>521</v>
      </c>
    </row>
    <row r="210" s="133" customFormat="true" ht="22.8" hidden="false" customHeight="true" outlineLevel="0" collapsed="false">
      <c r="B210" s="134"/>
      <c r="D210" s="135" t="s">
        <v>68</v>
      </c>
      <c r="E210" s="145" t="s">
        <v>522</v>
      </c>
      <c r="F210" s="145" t="s">
        <v>523</v>
      </c>
      <c r="I210" s="137"/>
      <c r="J210" s="146" t="n">
        <f aca="false">BK210</f>
        <v>0</v>
      </c>
      <c r="L210" s="134"/>
      <c r="M210" s="139"/>
      <c r="N210" s="140"/>
      <c r="O210" s="140"/>
      <c r="P210" s="141" t="n">
        <f aca="false">SUM(P211:P220)</f>
        <v>0</v>
      </c>
      <c r="Q210" s="140"/>
      <c r="R210" s="141" t="n">
        <f aca="false">SUM(R211:R220)</f>
        <v>0</v>
      </c>
      <c r="S210" s="140"/>
      <c r="T210" s="142" t="n">
        <f aca="false">SUM(T211:T220)</f>
        <v>0.1904</v>
      </c>
      <c r="AR210" s="135" t="s">
        <v>80</v>
      </c>
      <c r="AT210" s="143" t="s">
        <v>68</v>
      </c>
      <c r="AU210" s="143" t="s">
        <v>74</v>
      </c>
      <c r="AY210" s="135" t="s">
        <v>142</v>
      </c>
      <c r="BK210" s="144" t="n">
        <f aca="false">SUM(BK211:BK220)</f>
        <v>0</v>
      </c>
    </row>
    <row r="211" s="23" customFormat="true" ht="16.5" hidden="false" customHeight="true" outlineLevel="0" collapsed="false">
      <c r="B211" s="147"/>
      <c r="C211" s="148" t="s">
        <v>524</v>
      </c>
      <c r="D211" s="148" t="s">
        <v>145</v>
      </c>
      <c r="E211" s="149" t="s">
        <v>525</v>
      </c>
      <c r="F211" s="150" t="s">
        <v>526</v>
      </c>
      <c r="G211" s="151" t="s">
        <v>78</v>
      </c>
      <c r="H211" s="152" t="n">
        <v>8</v>
      </c>
      <c r="I211" s="153"/>
      <c r="J211" s="154" t="n">
        <f aca="false">ROUND(I211*H211,2)</f>
        <v>0</v>
      </c>
      <c r="K211" s="150" t="s">
        <v>148</v>
      </c>
      <c r="L211" s="24"/>
      <c r="M211" s="155"/>
      <c r="N211" s="156" t="s">
        <v>41</v>
      </c>
      <c r="O211" s="55"/>
      <c r="P211" s="157" t="n">
        <f aca="false">O211*H211</f>
        <v>0</v>
      </c>
      <c r="Q211" s="157" t="n">
        <v>0</v>
      </c>
      <c r="R211" s="157" t="n">
        <f aca="false">Q211*H211</f>
        <v>0</v>
      </c>
      <c r="S211" s="157" t="n">
        <v>0.0238</v>
      </c>
      <c r="T211" s="158" t="n">
        <f aca="false">S211*H211</f>
        <v>0.1904</v>
      </c>
      <c r="AR211" s="159" t="s">
        <v>207</v>
      </c>
      <c r="AT211" s="159" t="s">
        <v>145</v>
      </c>
      <c r="AU211" s="159" t="s">
        <v>80</v>
      </c>
      <c r="AY211" s="4" t="s">
        <v>142</v>
      </c>
      <c r="BE211" s="160" t="n">
        <f aca="false">IF(N211="základní",J211,0)</f>
        <v>0</v>
      </c>
      <c r="BF211" s="160" t="n">
        <f aca="false">IF(N211="snížená",J211,0)</f>
        <v>0</v>
      </c>
      <c r="BG211" s="160" t="n">
        <f aca="false">IF(N211="zákl. přenesená",J211,0)</f>
        <v>0</v>
      </c>
      <c r="BH211" s="160" t="n">
        <f aca="false">IF(N211="sníž. přenesená",J211,0)</f>
        <v>0</v>
      </c>
      <c r="BI211" s="160" t="n">
        <f aca="false">IF(N211="nulová",J211,0)</f>
        <v>0</v>
      </c>
      <c r="BJ211" s="4" t="s">
        <v>80</v>
      </c>
      <c r="BK211" s="160" t="n">
        <f aca="false">ROUND(I211*H211,2)</f>
        <v>0</v>
      </c>
      <c r="BL211" s="4" t="s">
        <v>207</v>
      </c>
      <c r="BM211" s="159" t="s">
        <v>527</v>
      </c>
    </row>
    <row r="212" s="23" customFormat="true" ht="16.5" hidden="false" customHeight="true" outlineLevel="0" collapsed="false">
      <c r="B212" s="147"/>
      <c r="C212" s="148" t="s">
        <v>528</v>
      </c>
      <c r="D212" s="148" t="s">
        <v>145</v>
      </c>
      <c r="E212" s="149" t="s">
        <v>529</v>
      </c>
      <c r="F212" s="150" t="s">
        <v>530</v>
      </c>
      <c r="G212" s="151" t="s">
        <v>210</v>
      </c>
      <c r="H212" s="152" t="n">
        <v>1</v>
      </c>
      <c r="I212" s="153"/>
      <c r="J212" s="154" t="n">
        <f aca="false">ROUND(I212*H212,2)</f>
        <v>0</v>
      </c>
      <c r="K212" s="150" t="s">
        <v>251</v>
      </c>
      <c r="L212" s="24"/>
      <c r="M212" s="155"/>
      <c r="N212" s="156" t="s">
        <v>41</v>
      </c>
      <c r="O212" s="55"/>
      <c r="P212" s="157" t="n">
        <f aca="false">O212*H212</f>
        <v>0</v>
      </c>
      <c r="Q212" s="157" t="n">
        <v>0</v>
      </c>
      <c r="R212" s="157" t="n">
        <f aca="false">Q212*H212</f>
        <v>0</v>
      </c>
      <c r="S212" s="157" t="n">
        <v>0</v>
      </c>
      <c r="T212" s="158" t="n">
        <f aca="false">S212*H212</f>
        <v>0</v>
      </c>
      <c r="AR212" s="159" t="s">
        <v>207</v>
      </c>
      <c r="AT212" s="159" t="s">
        <v>145</v>
      </c>
      <c r="AU212" s="159" t="s">
        <v>80</v>
      </c>
      <c r="AY212" s="4" t="s">
        <v>142</v>
      </c>
      <c r="BE212" s="160" t="n">
        <f aca="false">IF(N212="základní",J212,0)</f>
        <v>0</v>
      </c>
      <c r="BF212" s="160" t="n">
        <f aca="false">IF(N212="snížená",J212,0)</f>
        <v>0</v>
      </c>
      <c r="BG212" s="160" t="n">
        <f aca="false">IF(N212="zákl. přenesená",J212,0)</f>
        <v>0</v>
      </c>
      <c r="BH212" s="160" t="n">
        <f aca="false">IF(N212="sníž. přenesená",J212,0)</f>
        <v>0</v>
      </c>
      <c r="BI212" s="160" t="n">
        <f aca="false">IF(N212="nulová",J212,0)</f>
        <v>0</v>
      </c>
      <c r="BJ212" s="4" t="s">
        <v>80</v>
      </c>
      <c r="BK212" s="160" t="n">
        <f aca="false">ROUND(I212*H212,2)</f>
        <v>0</v>
      </c>
      <c r="BL212" s="4" t="s">
        <v>207</v>
      </c>
      <c r="BM212" s="159" t="s">
        <v>531</v>
      </c>
    </row>
    <row r="213" s="23" customFormat="true" ht="12.8" hidden="false" customHeight="false" outlineLevel="0" collapsed="false">
      <c r="B213" s="24"/>
      <c r="D213" s="161" t="s">
        <v>253</v>
      </c>
      <c r="F213" s="162" t="s">
        <v>532</v>
      </c>
      <c r="I213" s="163"/>
      <c r="L213" s="24"/>
      <c r="M213" s="164"/>
      <c r="N213" s="55"/>
      <c r="O213" s="55"/>
      <c r="P213" s="55"/>
      <c r="Q213" s="55"/>
      <c r="R213" s="55"/>
      <c r="S213" s="55"/>
      <c r="T213" s="56"/>
      <c r="AT213" s="4" t="s">
        <v>253</v>
      </c>
      <c r="AU213" s="4" t="s">
        <v>80</v>
      </c>
    </row>
    <row r="214" s="23" customFormat="true" ht="16.5" hidden="false" customHeight="true" outlineLevel="0" collapsed="false">
      <c r="B214" s="147"/>
      <c r="C214" s="148" t="s">
        <v>533</v>
      </c>
      <c r="D214" s="148" t="s">
        <v>145</v>
      </c>
      <c r="E214" s="149" t="s">
        <v>534</v>
      </c>
      <c r="F214" s="150" t="s">
        <v>535</v>
      </c>
      <c r="G214" s="151" t="s">
        <v>210</v>
      </c>
      <c r="H214" s="152" t="n">
        <v>1</v>
      </c>
      <c r="I214" s="153"/>
      <c r="J214" s="154" t="n">
        <f aca="false">ROUND(I214*H214,2)</f>
        <v>0</v>
      </c>
      <c r="K214" s="150" t="s">
        <v>251</v>
      </c>
      <c r="L214" s="24"/>
      <c r="M214" s="155"/>
      <c r="N214" s="156" t="s">
        <v>41</v>
      </c>
      <c r="O214" s="55"/>
      <c r="P214" s="157" t="n">
        <f aca="false">O214*H214</f>
        <v>0</v>
      </c>
      <c r="Q214" s="157" t="n">
        <v>0</v>
      </c>
      <c r="R214" s="157" t="n">
        <f aca="false">Q214*H214</f>
        <v>0</v>
      </c>
      <c r="S214" s="157" t="n">
        <v>0</v>
      </c>
      <c r="T214" s="158" t="n">
        <f aca="false">S214*H214</f>
        <v>0</v>
      </c>
      <c r="AR214" s="159" t="s">
        <v>207</v>
      </c>
      <c r="AT214" s="159" t="s">
        <v>145</v>
      </c>
      <c r="AU214" s="159" t="s">
        <v>80</v>
      </c>
      <c r="AY214" s="4" t="s">
        <v>142</v>
      </c>
      <c r="BE214" s="160" t="n">
        <f aca="false">IF(N214="základní",J214,0)</f>
        <v>0</v>
      </c>
      <c r="BF214" s="160" t="n">
        <f aca="false">IF(N214="snížená",J214,0)</f>
        <v>0</v>
      </c>
      <c r="BG214" s="160" t="n">
        <f aca="false">IF(N214="zákl. přenesená",J214,0)</f>
        <v>0</v>
      </c>
      <c r="BH214" s="160" t="n">
        <f aca="false">IF(N214="sníž. přenesená",J214,0)</f>
        <v>0</v>
      </c>
      <c r="BI214" s="160" t="n">
        <f aca="false">IF(N214="nulová",J214,0)</f>
        <v>0</v>
      </c>
      <c r="BJ214" s="4" t="s">
        <v>80</v>
      </c>
      <c r="BK214" s="160" t="n">
        <f aca="false">ROUND(I214*H214,2)</f>
        <v>0</v>
      </c>
      <c r="BL214" s="4" t="s">
        <v>207</v>
      </c>
      <c r="BM214" s="159" t="s">
        <v>536</v>
      </c>
    </row>
    <row r="215" s="23" customFormat="true" ht="12.8" hidden="false" customHeight="false" outlineLevel="0" collapsed="false">
      <c r="B215" s="24"/>
      <c r="D215" s="161" t="s">
        <v>253</v>
      </c>
      <c r="F215" s="162" t="s">
        <v>537</v>
      </c>
      <c r="I215" s="163"/>
      <c r="L215" s="24"/>
      <c r="M215" s="164"/>
      <c r="N215" s="55"/>
      <c r="O215" s="55"/>
      <c r="P215" s="55"/>
      <c r="Q215" s="55"/>
      <c r="R215" s="55"/>
      <c r="S215" s="55"/>
      <c r="T215" s="56"/>
      <c r="AT215" s="4" t="s">
        <v>253</v>
      </c>
      <c r="AU215" s="4" t="s">
        <v>80</v>
      </c>
    </row>
    <row r="216" s="23" customFormat="true" ht="16.5" hidden="false" customHeight="true" outlineLevel="0" collapsed="false">
      <c r="B216" s="147"/>
      <c r="C216" s="165" t="s">
        <v>538</v>
      </c>
      <c r="D216" s="165" t="s">
        <v>278</v>
      </c>
      <c r="E216" s="166" t="s">
        <v>539</v>
      </c>
      <c r="F216" s="167" t="s">
        <v>540</v>
      </c>
      <c r="G216" s="168" t="s">
        <v>281</v>
      </c>
      <c r="H216" s="169" t="n">
        <v>1</v>
      </c>
      <c r="I216" s="170"/>
      <c r="J216" s="171" t="n">
        <f aca="false">ROUND(I216*H216,2)</f>
        <v>0</v>
      </c>
      <c r="K216" s="150" t="s">
        <v>148</v>
      </c>
      <c r="L216" s="172"/>
      <c r="M216" s="173"/>
      <c r="N216" s="174" t="s">
        <v>41</v>
      </c>
      <c r="O216" s="55"/>
      <c r="P216" s="157" t="n">
        <f aca="false">O216*H216</f>
        <v>0</v>
      </c>
      <c r="Q216" s="157" t="n">
        <v>0</v>
      </c>
      <c r="R216" s="157" t="n">
        <f aca="false">Q216*H216</f>
        <v>0</v>
      </c>
      <c r="S216" s="157" t="n">
        <v>0</v>
      </c>
      <c r="T216" s="158" t="n">
        <f aca="false">S216*H216</f>
        <v>0</v>
      </c>
      <c r="AR216" s="159" t="s">
        <v>288</v>
      </c>
      <c r="AT216" s="159" t="s">
        <v>278</v>
      </c>
      <c r="AU216" s="159" t="s">
        <v>80</v>
      </c>
      <c r="AY216" s="4" t="s">
        <v>142</v>
      </c>
      <c r="BE216" s="160" t="n">
        <f aca="false">IF(N216="základní",J216,0)</f>
        <v>0</v>
      </c>
      <c r="BF216" s="160" t="n">
        <f aca="false">IF(N216="snížená",J216,0)</f>
        <v>0</v>
      </c>
      <c r="BG216" s="160" t="n">
        <f aca="false">IF(N216="zákl. přenesená",J216,0)</f>
        <v>0</v>
      </c>
      <c r="BH216" s="160" t="n">
        <f aca="false">IF(N216="sníž. přenesená",J216,0)</f>
        <v>0</v>
      </c>
      <c r="BI216" s="160" t="n">
        <f aca="false">IF(N216="nulová",J216,0)</f>
        <v>0</v>
      </c>
      <c r="BJ216" s="4" t="s">
        <v>80</v>
      </c>
      <c r="BK216" s="160" t="n">
        <f aca="false">ROUND(I216*H216,2)</f>
        <v>0</v>
      </c>
      <c r="BL216" s="4" t="s">
        <v>207</v>
      </c>
      <c r="BM216" s="159" t="s">
        <v>541</v>
      </c>
    </row>
    <row r="217" s="23" customFormat="true" ht="16.5" hidden="false" customHeight="true" outlineLevel="0" collapsed="false">
      <c r="B217" s="147"/>
      <c r="C217" s="165" t="s">
        <v>542</v>
      </c>
      <c r="D217" s="165" t="s">
        <v>278</v>
      </c>
      <c r="E217" s="166" t="s">
        <v>543</v>
      </c>
      <c r="F217" s="167" t="s">
        <v>544</v>
      </c>
      <c r="G217" s="168" t="s">
        <v>281</v>
      </c>
      <c r="H217" s="169" t="n">
        <v>1</v>
      </c>
      <c r="I217" s="170"/>
      <c r="J217" s="171" t="n">
        <f aca="false">ROUND(I217*H217,2)</f>
        <v>0</v>
      </c>
      <c r="K217" s="150" t="s">
        <v>148</v>
      </c>
      <c r="L217" s="172"/>
      <c r="M217" s="173"/>
      <c r="N217" s="174" t="s">
        <v>41</v>
      </c>
      <c r="O217" s="55"/>
      <c r="P217" s="157" t="n">
        <f aca="false">O217*H217</f>
        <v>0</v>
      </c>
      <c r="Q217" s="157" t="n">
        <v>0</v>
      </c>
      <c r="R217" s="157" t="n">
        <f aca="false">Q217*H217</f>
        <v>0</v>
      </c>
      <c r="S217" s="157" t="n">
        <v>0</v>
      </c>
      <c r="T217" s="158" t="n">
        <f aca="false">S217*H217</f>
        <v>0</v>
      </c>
      <c r="AR217" s="159" t="s">
        <v>288</v>
      </c>
      <c r="AT217" s="159" t="s">
        <v>278</v>
      </c>
      <c r="AU217" s="159" t="s">
        <v>80</v>
      </c>
      <c r="AY217" s="4" t="s">
        <v>142</v>
      </c>
      <c r="BE217" s="160" t="n">
        <f aca="false">IF(N217="základní",J217,0)</f>
        <v>0</v>
      </c>
      <c r="BF217" s="160" t="n">
        <f aca="false">IF(N217="snížená",J217,0)</f>
        <v>0</v>
      </c>
      <c r="BG217" s="160" t="n">
        <f aca="false">IF(N217="zákl. přenesená",J217,0)</f>
        <v>0</v>
      </c>
      <c r="BH217" s="160" t="n">
        <f aca="false">IF(N217="sníž. přenesená",J217,0)</f>
        <v>0</v>
      </c>
      <c r="BI217" s="160" t="n">
        <f aca="false">IF(N217="nulová",J217,0)</f>
        <v>0</v>
      </c>
      <c r="BJ217" s="4" t="s">
        <v>80</v>
      </c>
      <c r="BK217" s="160" t="n">
        <f aca="false">ROUND(I217*H217,2)</f>
        <v>0</v>
      </c>
      <c r="BL217" s="4" t="s">
        <v>207</v>
      </c>
      <c r="BM217" s="159" t="s">
        <v>545</v>
      </c>
    </row>
    <row r="218" s="23" customFormat="true" ht="16.5" hidden="false" customHeight="true" outlineLevel="0" collapsed="false">
      <c r="B218" s="147"/>
      <c r="C218" s="148" t="s">
        <v>546</v>
      </c>
      <c r="D218" s="148" t="s">
        <v>145</v>
      </c>
      <c r="E218" s="149" t="s">
        <v>547</v>
      </c>
      <c r="F218" s="150" t="s">
        <v>548</v>
      </c>
      <c r="G218" s="151" t="s">
        <v>210</v>
      </c>
      <c r="H218" s="152" t="n">
        <v>4</v>
      </c>
      <c r="I218" s="153"/>
      <c r="J218" s="154" t="n">
        <f aca="false">ROUND(I218*H218,2)</f>
        <v>0</v>
      </c>
      <c r="K218" s="150" t="s">
        <v>148</v>
      </c>
      <c r="L218" s="24"/>
      <c r="M218" s="155"/>
      <c r="N218" s="156" t="s">
        <v>41</v>
      </c>
      <c r="O218" s="55"/>
      <c r="P218" s="157" t="n">
        <f aca="false">O218*H218</f>
        <v>0</v>
      </c>
      <c r="Q218" s="157" t="n">
        <v>0</v>
      </c>
      <c r="R218" s="157" t="n">
        <f aca="false">Q218*H218</f>
        <v>0</v>
      </c>
      <c r="S218" s="157" t="n">
        <v>0</v>
      </c>
      <c r="T218" s="158" t="n">
        <f aca="false">S218*H218</f>
        <v>0</v>
      </c>
      <c r="AR218" s="159" t="s">
        <v>207</v>
      </c>
      <c r="AT218" s="159" t="s">
        <v>145</v>
      </c>
      <c r="AU218" s="159" t="s">
        <v>80</v>
      </c>
      <c r="AY218" s="4" t="s">
        <v>142</v>
      </c>
      <c r="BE218" s="160" t="n">
        <f aca="false">IF(N218="základní",J218,0)</f>
        <v>0</v>
      </c>
      <c r="BF218" s="160" t="n">
        <f aca="false">IF(N218="snížená",J218,0)</f>
        <v>0</v>
      </c>
      <c r="BG218" s="160" t="n">
        <f aca="false">IF(N218="zákl. přenesená",J218,0)</f>
        <v>0</v>
      </c>
      <c r="BH218" s="160" t="n">
        <f aca="false">IF(N218="sníž. přenesená",J218,0)</f>
        <v>0</v>
      </c>
      <c r="BI218" s="160" t="n">
        <f aca="false">IF(N218="nulová",J218,0)</f>
        <v>0</v>
      </c>
      <c r="BJ218" s="4" t="s">
        <v>80</v>
      </c>
      <c r="BK218" s="160" t="n">
        <f aca="false">ROUND(I218*H218,2)</f>
        <v>0</v>
      </c>
      <c r="BL218" s="4" t="s">
        <v>207</v>
      </c>
      <c r="BM218" s="159" t="s">
        <v>549</v>
      </c>
    </row>
    <row r="219" s="23" customFormat="true" ht="16.5" hidden="false" customHeight="true" outlineLevel="0" collapsed="false">
      <c r="B219" s="147"/>
      <c r="C219" s="148" t="s">
        <v>550</v>
      </c>
      <c r="D219" s="148" t="s">
        <v>145</v>
      </c>
      <c r="E219" s="149" t="s">
        <v>551</v>
      </c>
      <c r="F219" s="150" t="s">
        <v>552</v>
      </c>
      <c r="G219" s="151" t="s">
        <v>78</v>
      </c>
      <c r="H219" s="152" t="n">
        <v>32</v>
      </c>
      <c r="I219" s="153"/>
      <c r="J219" s="154" t="n">
        <f aca="false">ROUND(I219*H219,2)</f>
        <v>0</v>
      </c>
      <c r="K219" s="150" t="s">
        <v>148</v>
      </c>
      <c r="L219" s="24"/>
      <c r="M219" s="155"/>
      <c r="N219" s="156" t="s">
        <v>41</v>
      </c>
      <c r="O219" s="55"/>
      <c r="P219" s="157" t="n">
        <f aca="false">O219*H219</f>
        <v>0</v>
      </c>
      <c r="Q219" s="157" t="n">
        <v>0</v>
      </c>
      <c r="R219" s="157" t="n">
        <f aca="false">Q219*H219</f>
        <v>0</v>
      </c>
      <c r="S219" s="157" t="n">
        <v>0</v>
      </c>
      <c r="T219" s="158" t="n">
        <f aca="false">S219*H219</f>
        <v>0</v>
      </c>
      <c r="AR219" s="159" t="s">
        <v>207</v>
      </c>
      <c r="AT219" s="159" t="s">
        <v>145</v>
      </c>
      <c r="AU219" s="159" t="s">
        <v>80</v>
      </c>
      <c r="AY219" s="4" t="s">
        <v>142</v>
      </c>
      <c r="BE219" s="160" t="n">
        <f aca="false">IF(N219="základní",J219,0)</f>
        <v>0</v>
      </c>
      <c r="BF219" s="160" t="n">
        <f aca="false">IF(N219="snížená",J219,0)</f>
        <v>0</v>
      </c>
      <c r="BG219" s="160" t="n">
        <f aca="false">IF(N219="zákl. přenesená",J219,0)</f>
        <v>0</v>
      </c>
      <c r="BH219" s="160" t="n">
        <f aca="false">IF(N219="sníž. přenesená",J219,0)</f>
        <v>0</v>
      </c>
      <c r="BI219" s="160" t="n">
        <f aca="false">IF(N219="nulová",J219,0)</f>
        <v>0</v>
      </c>
      <c r="BJ219" s="4" t="s">
        <v>80</v>
      </c>
      <c r="BK219" s="160" t="n">
        <f aca="false">ROUND(I219*H219,2)</f>
        <v>0</v>
      </c>
      <c r="BL219" s="4" t="s">
        <v>207</v>
      </c>
      <c r="BM219" s="159" t="s">
        <v>553</v>
      </c>
    </row>
    <row r="220" s="23" customFormat="true" ht="16.5" hidden="false" customHeight="true" outlineLevel="0" collapsed="false">
      <c r="B220" s="147"/>
      <c r="C220" s="148" t="s">
        <v>554</v>
      </c>
      <c r="D220" s="148" t="s">
        <v>145</v>
      </c>
      <c r="E220" s="149" t="s">
        <v>555</v>
      </c>
      <c r="F220" s="150" t="s">
        <v>556</v>
      </c>
      <c r="G220" s="151" t="s">
        <v>238</v>
      </c>
      <c r="H220" s="152" t="n">
        <v>0.15</v>
      </c>
      <c r="I220" s="153"/>
      <c r="J220" s="154" t="n">
        <f aca="false">ROUND(I220*H220,2)</f>
        <v>0</v>
      </c>
      <c r="K220" s="150" t="s">
        <v>148</v>
      </c>
      <c r="L220" s="24"/>
      <c r="M220" s="155"/>
      <c r="N220" s="156" t="s">
        <v>41</v>
      </c>
      <c r="O220" s="55"/>
      <c r="P220" s="157" t="n">
        <f aca="false">O220*H220</f>
        <v>0</v>
      </c>
      <c r="Q220" s="157" t="n">
        <v>0</v>
      </c>
      <c r="R220" s="157" t="n">
        <f aca="false">Q220*H220</f>
        <v>0</v>
      </c>
      <c r="S220" s="157" t="n">
        <v>0</v>
      </c>
      <c r="T220" s="158" t="n">
        <f aca="false">S220*H220</f>
        <v>0</v>
      </c>
      <c r="AR220" s="159" t="s">
        <v>207</v>
      </c>
      <c r="AT220" s="159" t="s">
        <v>145</v>
      </c>
      <c r="AU220" s="159" t="s">
        <v>80</v>
      </c>
      <c r="AY220" s="4" t="s">
        <v>142</v>
      </c>
      <c r="BE220" s="160" t="n">
        <f aca="false">IF(N220="základní",J220,0)</f>
        <v>0</v>
      </c>
      <c r="BF220" s="160" t="n">
        <f aca="false">IF(N220="snížená",J220,0)</f>
        <v>0</v>
      </c>
      <c r="BG220" s="160" t="n">
        <f aca="false">IF(N220="zákl. přenesená",J220,0)</f>
        <v>0</v>
      </c>
      <c r="BH220" s="160" t="n">
        <f aca="false">IF(N220="sníž. přenesená",J220,0)</f>
        <v>0</v>
      </c>
      <c r="BI220" s="160" t="n">
        <f aca="false">IF(N220="nulová",J220,0)</f>
        <v>0</v>
      </c>
      <c r="BJ220" s="4" t="s">
        <v>80</v>
      </c>
      <c r="BK220" s="160" t="n">
        <f aca="false">ROUND(I220*H220,2)</f>
        <v>0</v>
      </c>
      <c r="BL220" s="4" t="s">
        <v>207</v>
      </c>
      <c r="BM220" s="159" t="s">
        <v>557</v>
      </c>
    </row>
    <row r="221" s="133" customFormat="true" ht="22.8" hidden="false" customHeight="true" outlineLevel="0" collapsed="false">
      <c r="B221" s="134"/>
      <c r="D221" s="135" t="s">
        <v>68</v>
      </c>
      <c r="E221" s="145" t="s">
        <v>558</v>
      </c>
      <c r="F221" s="145" t="s">
        <v>559</v>
      </c>
      <c r="I221" s="137"/>
      <c r="J221" s="146" t="n">
        <f aca="false">BK221</f>
        <v>0</v>
      </c>
      <c r="L221" s="134"/>
      <c r="M221" s="139"/>
      <c r="N221" s="140"/>
      <c r="O221" s="140"/>
      <c r="P221" s="141" t="n">
        <f aca="false">SUM(P222:P230)</f>
        <v>0</v>
      </c>
      <c r="Q221" s="140"/>
      <c r="R221" s="141" t="n">
        <f aca="false">SUM(R222:R230)</f>
        <v>0.00074</v>
      </c>
      <c r="S221" s="140"/>
      <c r="T221" s="142" t="n">
        <f aca="false">SUM(T222:T230)</f>
        <v>0</v>
      </c>
      <c r="AR221" s="135" t="s">
        <v>80</v>
      </c>
      <c r="AT221" s="143" t="s">
        <v>68</v>
      </c>
      <c r="AU221" s="143" t="s">
        <v>74</v>
      </c>
      <c r="AY221" s="135" t="s">
        <v>142</v>
      </c>
      <c r="BK221" s="144" t="n">
        <f aca="false">SUM(BK222:BK230)</f>
        <v>0</v>
      </c>
    </row>
    <row r="222" s="23" customFormat="true" ht="16.5" hidden="false" customHeight="true" outlineLevel="0" collapsed="false">
      <c r="B222" s="147"/>
      <c r="C222" s="148" t="s">
        <v>560</v>
      </c>
      <c r="D222" s="148" t="s">
        <v>145</v>
      </c>
      <c r="E222" s="149" t="s">
        <v>561</v>
      </c>
      <c r="F222" s="150" t="s">
        <v>562</v>
      </c>
      <c r="G222" s="151" t="s">
        <v>210</v>
      </c>
      <c r="H222" s="152" t="n">
        <v>1</v>
      </c>
      <c r="I222" s="153"/>
      <c r="J222" s="154" t="n">
        <f aca="false">ROUND(I222*H222,2)</f>
        <v>0</v>
      </c>
      <c r="K222" s="150" t="s">
        <v>148</v>
      </c>
      <c r="L222" s="24"/>
      <c r="M222" s="155"/>
      <c r="N222" s="156" t="s">
        <v>41</v>
      </c>
      <c r="O222" s="55"/>
      <c r="P222" s="157" t="n">
        <f aca="false">O222*H222</f>
        <v>0</v>
      </c>
      <c r="Q222" s="157" t="n">
        <v>0</v>
      </c>
      <c r="R222" s="157" t="n">
        <f aca="false">Q222*H222</f>
        <v>0</v>
      </c>
      <c r="S222" s="157" t="n">
        <v>0</v>
      </c>
      <c r="T222" s="158" t="n">
        <f aca="false">S222*H222</f>
        <v>0</v>
      </c>
      <c r="AR222" s="159" t="s">
        <v>207</v>
      </c>
      <c r="AT222" s="159" t="s">
        <v>145</v>
      </c>
      <c r="AU222" s="159" t="s">
        <v>80</v>
      </c>
      <c r="AY222" s="4" t="s">
        <v>142</v>
      </c>
      <c r="BE222" s="160" t="n">
        <f aca="false">IF(N222="základní",J222,0)</f>
        <v>0</v>
      </c>
      <c r="BF222" s="160" t="n">
        <f aca="false">IF(N222="snížená",J222,0)</f>
        <v>0</v>
      </c>
      <c r="BG222" s="160" t="n">
        <f aca="false">IF(N222="zákl. přenesená",J222,0)</f>
        <v>0</v>
      </c>
      <c r="BH222" s="160" t="n">
        <f aca="false">IF(N222="sníž. přenesená",J222,0)</f>
        <v>0</v>
      </c>
      <c r="BI222" s="160" t="n">
        <f aca="false">IF(N222="nulová",J222,0)</f>
        <v>0</v>
      </c>
      <c r="BJ222" s="4" t="s">
        <v>80</v>
      </c>
      <c r="BK222" s="160" t="n">
        <f aca="false">ROUND(I222*H222,2)</f>
        <v>0</v>
      </c>
      <c r="BL222" s="4" t="s">
        <v>207</v>
      </c>
      <c r="BM222" s="159" t="s">
        <v>563</v>
      </c>
    </row>
    <row r="223" s="23" customFormat="true" ht="16.5" hidden="false" customHeight="true" outlineLevel="0" collapsed="false">
      <c r="B223" s="147"/>
      <c r="C223" s="165" t="s">
        <v>564</v>
      </c>
      <c r="D223" s="165" t="s">
        <v>278</v>
      </c>
      <c r="E223" s="166" t="s">
        <v>565</v>
      </c>
      <c r="F223" s="167" t="s">
        <v>566</v>
      </c>
      <c r="G223" s="168" t="s">
        <v>210</v>
      </c>
      <c r="H223" s="169" t="n">
        <v>1</v>
      </c>
      <c r="I223" s="170"/>
      <c r="J223" s="171" t="n">
        <f aca="false">ROUND(I223*H223,2)</f>
        <v>0</v>
      </c>
      <c r="K223" s="150" t="s">
        <v>148</v>
      </c>
      <c r="L223" s="172"/>
      <c r="M223" s="173"/>
      <c r="N223" s="174" t="s">
        <v>41</v>
      </c>
      <c r="O223" s="55"/>
      <c r="P223" s="157" t="n">
        <f aca="false">O223*H223</f>
        <v>0</v>
      </c>
      <c r="Q223" s="157" t="n">
        <v>0.00044</v>
      </c>
      <c r="R223" s="157" t="n">
        <f aca="false">Q223*H223</f>
        <v>0.00044</v>
      </c>
      <c r="S223" s="157" t="n">
        <v>0</v>
      </c>
      <c r="T223" s="158" t="n">
        <f aca="false">S223*H223</f>
        <v>0</v>
      </c>
      <c r="AR223" s="159" t="s">
        <v>288</v>
      </c>
      <c r="AT223" s="159" t="s">
        <v>278</v>
      </c>
      <c r="AU223" s="159" t="s">
        <v>80</v>
      </c>
      <c r="AY223" s="4" t="s">
        <v>142</v>
      </c>
      <c r="BE223" s="160" t="n">
        <f aca="false">IF(N223="základní",J223,0)</f>
        <v>0</v>
      </c>
      <c r="BF223" s="160" t="n">
        <f aca="false">IF(N223="snížená",J223,0)</f>
        <v>0</v>
      </c>
      <c r="BG223" s="160" t="n">
        <f aca="false">IF(N223="zákl. přenesená",J223,0)</f>
        <v>0</v>
      </c>
      <c r="BH223" s="160" t="n">
        <f aca="false">IF(N223="sníž. přenesená",J223,0)</f>
        <v>0</v>
      </c>
      <c r="BI223" s="160" t="n">
        <f aca="false">IF(N223="nulová",J223,0)</f>
        <v>0</v>
      </c>
      <c r="BJ223" s="4" t="s">
        <v>80</v>
      </c>
      <c r="BK223" s="160" t="n">
        <f aca="false">ROUND(I223*H223,2)</f>
        <v>0</v>
      </c>
      <c r="BL223" s="4" t="s">
        <v>207</v>
      </c>
      <c r="BM223" s="159" t="s">
        <v>567</v>
      </c>
    </row>
    <row r="224" s="23" customFormat="true" ht="16.5" hidden="false" customHeight="true" outlineLevel="0" collapsed="false">
      <c r="B224" s="147"/>
      <c r="C224" s="148" t="s">
        <v>568</v>
      </c>
      <c r="D224" s="148" t="s">
        <v>145</v>
      </c>
      <c r="E224" s="149" t="s">
        <v>569</v>
      </c>
      <c r="F224" s="150" t="s">
        <v>570</v>
      </c>
      <c r="G224" s="151" t="s">
        <v>210</v>
      </c>
      <c r="H224" s="152" t="n">
        <v>2</v>
      </c>
      <c r="I224" s="153"/>
      <c r="J224" s="154" t="n">
        <f aca="false">ROUND(I224*H224,2)</f>
        <v>0</v>
      </c>
      <c r="K224" s="150" t="s">
        <v>148</v>
      </c>
      <c r="L224" s="24"/>
      <c r="M224" s="155"/>
      <c r="N224" s="156" t="s">
        <v>41</v>
      </c>
      <c r="O224" s="55"/>
      <c r="P224" s="157" t="n">
        <f aca="false">O224*H224</f>
        <v>0</v>
      </c>
      <c r="Q224" s="157" t="n">
        <v>0</v>
      </c>
      <c r="R224" s="157" t="n">
        <f aca="false">Q224*H224</f>
        <v>0</v>
      </c>
      <c r="S224" s="157" t="n">
        <v>0</v>
      </c>
      <c r="T224" s="158" t="n">
        <f aca="false">S224*H224</f>
        <v>0</v>
      </c>
      <c r="AR224" s="159" t="s">
        <v>207</v>
      </c>
      <c r="AT224" s="159" t="s">
        <v>145</v>
      </c>
      <c r="AU224" s="159" t="s">
        <v>80</v>
      </c>
      <c r="AY224" s="4" t="s">
        <v>142</v>
      </c>
      <c r="BE224" s="160" t="n">
        <f aca="false">IF(N224="základní",J224,0)</f>
        <v>0</v>
      </c>
      <c r="BF224" s="160" t="n">
        <f aca="false">IF(N224="snížená",J224,0)</f>
        <v>0</v>
      </c>
      <c r="BG224" s="160" t="n">
        <f aca="false">IF(N224="zákl. přenesená",J224,0)</f>
        <v>0</v>
      </c>
      <c r="BH224" s="160" t="n">
        <f aca="false">IF(N224="sníž. přenesená",J224,0)</f>
        <v>0</v>
      </c>
      <c r="BI224" s="160" t="n">
        <f aca="false">IF(N224="nulová",J224,0)</f>
        <v>0</v>
      </c>
      <c r="BJ224" s="4" t="s">
        <v>80</v>
      </c>
      <c r="BK224" s="160" t="n">
        <f aca="false">ROUND(I224*H224,2)</f>
        <v>0</v>
      </c>
      <c r="BL224" s="4" t="s">
        <v>207</v>
      </c>
      <c r="BM224" s="159" t="s">
        <v>571</v>
      </c>
    </row>
    <row r="225" s="23" customFormat="true" ht="16.5" hidden="false" customHeight="true" outlineLevel="0" collapsed="false">
      <c r="B225" s="147"/>
      <c r="C225" s="165" t="s">
        <v>572</v>
      </c>
      <c r="D225" s="165" t="s">
        <v>278</v>
      </c>
      <c r="E225" s="166" t="s">
        <v>573</v>
      </c>
      <c r="F225" s="167" t="s">
        <v>574</v>
      </c>
      <c r="G225" s="168" t="s">
        <v>210</v>
      </c>
      <c r="H225" s="169" t="n">
        <v>2</v>
      </c>
      <c r="I225" s="170"/>
      <c r="J225" s="171" t="n">
        <f aca="false">ROUND(I225*H225,2)</f>
        <v>0</v>
      </c>
      <c r="K225" s="150" t="s">
        <v>148</v>
      </c>
      <c r="L225" s="172"/>
      <c r="M225" s="173"/>
      <c r="N225" s="174" t="s">
        <v>41</v>
      </c>
      <c r="O225" s="55"/>
      <c r="P225" s="157" t="n">
        <f aca="false">O225*H225</f>
        <v>0</v>
      </c>
      <c r="Q225" s="157" t="n">
        <v>0.00015</v>
      </c>
      <c r="R225" s="157" t="n">
        <f aca="false">Q225*H225</f>
        <v>0.0003</v>
      </c>
      <c r="S225" s="157" t="n">
        <v>0</v>
      </c>
      <c r="T225" s="158" t="n">
        <f aca="false">S225*H225</f>
        <v>0</v>
      </c>
      <c r="AR225" s="159" t="s">
        <v>288</v>
      </c>
      <c r="AT225" s="159" t="s">
        <v>278</v>
      </c>
      <c r="AU225" s="159" t="s">
        <v>80</v>
      </c>
      <c r="AY225" s="4" t="s">
        <v>142</v>
      </c>
      <c r="BE225" s="160" t="n">
        <f aca="false">IF(N225="základní",J225,0)</f>
        <v>0</v>
      </c>
      <c r="BF225" s="160" t="n">
        <f aca="false">IF(N225="snížená",J225,0)</f>
        <v>0</v>
      </c>
      <c r="BG225" s="160" t="n">
        <f aca="false">IF(N225="zákl. přenesená",J225,0)</f>
        <v>0</v>
      </c>
      <c r="BH225" s="160" t="n">
        <f aca="false">IF(N225="sníž. přenesená",J225,0)</f>
        <v>0</v>
      </c>
      <c r="BI225" s="160" t="n">
        <f aca="false">IF(N225="nulová",J225,0)</f>
        <v>0</v>
      </c>
      <c r="BJ225" s="4" t="s">
        <v>80</v>
      </c>
      <c r="BK225" s="160" t="n">
        <f aca="false">ROUND(I225*H225,2)</f>
        <v>0</v>
      </c>
      <c r="BL225" s="4" t="s">
        <v>207</v>
      </c>
      <c r="BM225" s="159" t="s">
        <v>575</v>
      </c>
    </row>
    <row r="226" s="23" customFormat="true" ht="16.5" hidden="false" customHeight="true" outlineLevel="0" collapsed="false">
      <c r="B226" s="147"/>
      <c r="C226" s="148" t="s">
        <v>576</v>
      </c>
      <c r="D226" s="148" t="s">
        <v>145</v>
      </c>
      <c r="E226" s="149" t="s">
        <v>577</v>
      </c>
      <c r="F226" s="150" t="s">
        <v>578</v>
      </c>
      <c r="G226" s="151" t="s">
        <v>180</v>
      </c>
      <c r="H226" s="152" t="n">
        <v>1</v>
      </c>
      <c r="I226" s="153"/>
      <c r="J226" s="154" t="n">
        <f aca="false">ROUND(I226*H226,2)</f>
        <v>0</v>
      </c>
      <c r="K226" s="150" t="s">
        <v>148</v>
      </c>
      <c r="L226" s="24"/>
      <c r="M226" s="155"/>
      <c r="N226" s="156" t="s">
        <v>41</v>
      </c>
      <c r="O226" s="55"/>
      <c r="P226" s="157" t="n">
        <f aca="false">O226*H226</f>
        <v>0</v>
      </c>
      <c r="Q226" s="157" t="n">
        <v>0</v>
      </c>
      <c r="R226" s="157" t="n">
        <f aca="false">Q226*H226</f>
        <v>0</v>
      </c>
      <c r="S226" s="157" t="n">
        <v>0</v>
      </c>
      <c r="T226" s="158" t="n">
        <f aca="false">S226*H226</f>
        <v>0</v>
      </c>
      <c r="AR226" s="159" t="s">
        <v>207</v>
      </c>
      <c r="AT226" s="159" t="s">
        <v>145</v>
      </c>
      <c r="AU226" s="159" t="s">
        <v>80</v>
      </c>
      <c r="AY226" s="4" t="s">
        <v>142</v>
      </c>
      <c r="BE226" s="160" t="n">
        <f aca="false">IF(N226="základní",J226,0)</f>
        <v>0</v>
      </c>
      <c r="BF226" s="160" t="n">
        <f aca="false">IF(N226="snížená",J226,0)</f>
        <v>0</v>
      </c>
      <c r="BG226" s="160" t="n">
        <f aca="false">IF(N226="zákl. přenesená",J226,0)</f>
        <v>0</v>
      </c>
      <c r="BH226" s="160" t="n">
        <f aca="false">IF(N226="sníž. přenesená",J226,0)</f>
        <v>0</v>
      </c>
      <c r="BI226" s="160" t="n">
        <f aca="false">IF(N226="nulová",J226,0)</f>
        <v>0</v>
      </c>
      <c r="BJ226" s="4" t="s">
        <v>80</v>
      </c>
      <c r="BK226" s="160" t="n">
        <f aca="false">ROUND(I226*H226,2)</f>
        <v>0</v>
      </c>
      <c r="BL226" s="4" t="s">
        <v>207</v>
      </c>
      <c r="BM226" s="159" t="s">
        <v>579</v>
      </c>
    </row>
    <row r="227" s="23" customFormat="true" ht="16.5" hidden="false" customHeight="true" outlineLevel="0" collapsed="false">
      <c r="B227" s="147"/>
      <c r="C227" s="148" t="s">
        <v>580</v>
      </c>
      <c r="D227" s="148" t="s">
        <v>145</v>
      </c>
      <c r="E227" s="149" t="s">
        <v>581</v>
      </c>
      <c r="F227" s="150" t="s">
        <v>582</v>
      </c>
      <c r="G227" s="151" t="s">
        <v>210</v>
      </c>
      <c r="H227" s="152" t="n">
        <v>2</v>
      </c>
      <c r="I227" s="153"/>
      <c r="J227" s="154" t="n">
        <f aca="false">ROUND(I227*H227,2)</f>
        <v>0</v>
      </c>
      <c r="K227" s="150" t="s">
        <v>148</v>
      </c>
      <c r="L227" s="24"/>
      <c r="M227" s="155"/>
      <c r="N227" s="156" t="s">
        <v>41</v>
      </c>
      <c r="O227" s="55"/>
      <c r="P227" s="157" t="n">
        <f aca="false">O227*H227</f>
        <v>0</v>
      </c>
      <c r="Q227" s="157" t="n">
        <v>0</v>
      </c>
      <c r="R227" s="157" t="n">
        <f aca="false">Q227*H227</f>
        <v>0</v>
      </c>
      <c r="S227" s="157" t="n">
        <v>0</v>
      </c>
      <c r="T227" s="158" t="n">
        <f aca="false">S227*H227</f>
        <v>0</v>
      </c>
      <c r="AR227" s="159" t="s">
        <v>207</v>
      </c>
      <c r="AT227" s="159" t="s">
        <v>145</v>
      </c>
      <c r="AU227" s="159" t="s">
        <v>80</v>
      </c>
      <c r="AY227" s="4" t="s">
        <v>142</v>
      </c>
      <c r="BE227" s="160" t="n">
        <f aca="false">IF(N227="základní",J227,0)</f>
        <v>0</v>
      </c>
      <c r="BF227" s="160" t="n">
        <f aca="false">IF(N227="snížená",J227,0)</f>
        <v>0</v>
      </c>
      <c r="BG227" s="160" t="n">
        <f aca="false">IF(N227="zákl. přenesená",J227,0)</f>
        <v>0</v>
      </c>
      <c r="BH227" s="160" t="n">
        <f aca="false">IF(N227="sníž. přenesená",J227,0)</f>
        <v>0</v>
      </c>
      <c r="BI227" s="160" t="n">
        <f aca="false">IF(N227="nulová",J227,0)</f>
        <v>0</v>
      </c>
      <c r="BJ227" s="4" t="s">
        <v>80</v>
      </c>
      <c r="BK227" s="160" t="n">
        <f aca="false">ROUND(I227*H227,2)</f>
        <v>0</v>
      </c>
      <c r="BL227" s="4" t="s">
        <v>207</v>
      </c>
      <c r="BM227" s="159" t="s">
        <v>583</v>
      </c>
    </row>
    <row r="228" s="23" customFormat="true" ht="16.5" hidden="false" customHeight="true" outlineLevel="0" collapsed="false">
      <c r="B228" s="147"/>
      <c r="C228" s="148" t="s">
        <v>584</v>
      </c>
      <c r="D228" s="148" t="s">
        <v>145</v>
      </c>
      <c r="E228" s="149" t="s">
        <v>585</v>
      </c>
      <c r="F228" s="150" t="s">
        <v>586</v>
      </c>
      <c r="G228" s="151" t="s">
        <v>210</v>
      </c>
      <c r="H228" s="152" t="n">
        <v>1</v>
      </c>
      <c r="I228" s="153"/>
      <c r="J228" s="154" t="n">
        <f aca="false">ROUND(I228*H228,2)</f>
        <v>0</v>
      </c>
      <c r="K228" s="150" t="s">
        <v>148</v>
      </c>
      <c r="L228" s="24"/>
      <c r="M228" s="155"/>
      <c r="N228" s="156" t="s">
        <v>41</v>
      </c>
      <c r="O228" s="55"/>
      <c r="P228" s="157" t="n">
        <f aca="false">O228*H228</f>
        <v>0</v>
      </c>
      <c r="Q228" s="157" t="n">
        <v>0</v>
      </c>
      <c r="R228" s="157" t="n">
        <f aca="false">Q228*H228</f>
        <v>0</v>
      </c>
      <c r="S228" s="157" t="n">
        <v>0</v>
      </c>
      <c r="T228" s="158" t="n">
        <f aca="false">S228*H228</f>
        <v>0</v>
      </c>
      <c r="AR228" s="159" t="s">
        <v>207</v>
      </c>
      <c r="AT228" s="159" t="s">
        <v>145</v>
      </c>
      <c r="AU228" s="159" t="s">
        <v>80</v>
      </c>
      <c r="AY228" s="4" t="s">
        <v>142</v>
      </c>
      <c r="BE228" s="160" t="n">
        <f aca="false">IF(N228="základní",J228,0)</f>
        <v>0</v>
      </c>
      <c r="BF228" s="160" t="n">
        <f aca="false">IF(N228="snížená",J228,0)</f>
        <v>0</v>
      </c>
      <c r="BG228" s="160" t="n">
        <f aca="false">IF(N228="zákl. přenesená",J228,0)</f>
        <v>0</v>
      </c>
      <c r="BH228" s="160" t="n">
        <f aca="false">IF(N228="sníž. přenesená",J228,0)</f>
        <v>0</v>
      </c>
      <c r="BI228" s="160" t="n">
        <f aca="false">IF(N228="nulová",J228,0)</f>
        <v>0</v>
      </c>
      <c r="BJ228" s="4" t="s">
        <v>80</v>
      </c>
      <c r="BK228" s="160" t="n">
        <f aca="false">ROUND(I228*H228,2)</f>
        <v>0</v>
      </c>
      <c r="BL228" s="4" t="s">
        <v>207</v>
      </c>
      <c r="BM228" s="159" t="s">
        <v>587</v>
      </c>
    </row>
    <row r="229" s="23" customFormat="true" ht="16.5" hidden="false" customHeight="true" outlineLevel="0" collapsed="false">
      <c r="B229" s="147"/>
      <c r="C229" s="148" t="s">
        <v>588</v>
      </c>
      <c r="D229" s="148" t="s">
        <v>145</v>
      </c>
      <c r="E229" s="149" t="s">
        <v>589</v>
      </c>
      <c r="F229" s="150" t="s">
        <v>590</v>
      </c>
      <c r="G229" s="151" t="s">
        <v>210</v>
      </c>
      <c r="H229" s="152" t="n">
        <v>3</v>
      </c>
      <c r="I229" s="153"/>
      <c r="J229" s="154" t="n">
        <f aca="false">ROUND(I229*H229,2)</f>
        <v>0</v>
      </c>
      <c r="K229" s="150" t="s">
        <v>148</v>
      </c>
      <c r="L229" s="24"/>
      <c r="M229" s="155"/>
      <c r="N229" s="156" t="s">
        <v>41</v>
      </c>
      <c r="O229" s="55"/>
      <c r="P229" s="157" t="n">
        <f aca="false">O229*H229</f>
        <v>0</v>
      </c>
      <c r="Q229" s="157" t="n">
        <v>0</v>
      </c>
      <c r="R229" s="157" t="n">
        <f aca="false">Q229*H229</f>
        <v>0</v>
      </c>
      <c r="S229" s="157" t="n">
        <v>0</v>
      </c>
      <c r="T229" s="158" t="n">
        <f aca="false">S229*H229</f>
        <v>0</v>
      </c>
      <c r="AR229" s="159" t="s">
        <v>207</v>
      </c>
      <c r="AT229" s="159" t="s">
        <v>145</v>
      </c>
      <c r="AU229" s="159" t="s">
        <v>80</v>
      </c>
      <c r="AY229" s="4" t="s">
        <v>142</v>
      </c>
      <c r="BE229" s="160" t="n">
        <f aca="false">IF(N229="základní",J229,0)</f>
        <v>0</v>
      </c>
      <c r="BF229" s="160" t="n">
        <f aca="false">IF(N229="snížená",J229,0)</f>
        <v>0</v>
      </c>
      <c r="BG229" s="160" t="n">
        <f aca="false">IF(N229="zákl. přenesená",J229,0)</f>
        <v>0</v>
      </c>
      <c r="BH229" s="160" t="n">
        <f aca="false">IF(N229="sníž. přenesená",J229,0)</f>
        <v>0</v>
      </c>
      <c r="BI229" s="160" t="n">
        <f aca="false">IF(N229="nulová",J229,0)</f>
        <v>0</v>
      </c>
      <c r="BJ229" s="4" t="s">
        <v>80</v>
      </c>
      <c r="BK229" s="160" t="n">
        <f aca="false">ROUND(I229*H229,2)</f>
        <v>0</v>
      </c>
      <c r="BL229" s="4" t="s">
        <v>207</v>
      </c>
      <c r="BM229" s="159" t="s">
        <v>591</v>
      </c>
    </row>
    <row r="230" s="23" customFormat="true" ht="16.5" hidden="false" customHeight="true" outlineLevel="0" collapsed="false">
      <c r="B230" s="147"/>
      <c r="C230" s="148" t="s">
        <v>592</v>
      </c>
      <c r="D230" s="148" t="s">
        <v>145</v>
      </c>
      <c r="E230" s="149" t="s">
        <v>593</v>
      </c>
      <c r="F230" s="150" t="s">
        <v>594</v>
      </c>
      <c r="G230" s="151" t="s">
        <v>180</v>
      </c>
      <c r="H230" s="152" t="n">
        <v>0.5</v>
      </c>
      <c r="I230" s="153"/>
      <c r="J230" s="154" t="n">
        <f aca="false">ROUND(I230*H230,2)</f>
        <v>0</v>
      </c>
      <c r="K230" s="150" t="s">
        <v>148</v>
      </c>
      <c r="L230" s="24"/>
      <c r="M230" s="155"/>
      <c r="N230" s="156" t="s">
        <v>41</v>
      </c>
      <c r="O230" s="55"/>
      <c r="P230" s="157" t="n">
        <f aca="false">O230*H230</f>
        <v>0</v>
      </c>
      <c r="Q230" s="157" t="n">
        <v>0</v>
      </c>
      <c r="R230" s="157" t="n">
        <f aca="false">Q230*H230</f>
        <v>0</v>
      </c>
      <c r="S230" s="157" t="n">
        <v>0</v>
      </c>
      <c r="T230" s="158" t="n">
        <f aca="false">S230*H230</f>
        <v>0</v>
      </c>
      <c r="AR230" s="159" t="s">
        <v>207</v>
      </c>
      <c r="AT230" s="159" t="s">
        <v>145</v>
      </c>
      <c r="AU230" s="159" t="s">
        <v>80</v>
      </c>
      <c r="AY230" s="4" t="s">
        <v>142</v>
      </c>
      <c r="BE230" s="160" t="n">
        <f aca="false">IF(N230="základní",J230,0)</f>
        <v>0</v>
      </c>
      <c r="BF230" s="160" t="n">
        <f aca="false">IF(N230="snížená",J230,0)</f>
        <v>0</v>
      </c>
      <c r="BG230" s="160" t="n">
        <f aca="false">IF(N230="zákl. přenesená",J230,0)</f>
        <v>0</v>
      </c>
      <c r="BH230" s="160" t="n">
        <f aca="false">IF(N230="sníž. přenesená",J230,0)</f>
        <v>0</v>
      </c>
      <c r="BI230" s="160" t="n">
        <f aca="false">IF(N230="nulová",J230,0)</f>
        <v>0</v>
      </c>
      <c r="BJ230" s="4" t="s">
        <v>80</v>
      </c>
      <c r="BK230" s="160" t="n">
        <f aca="false">ROUND(I230*H230,2)</f>
        <v>0</v>
      </c>
      <c r="BL230" s="4" t="s">
        <v>207</v>
      </c>
      <c r="BM230" s="159" t="s">
        <v>595</v>
      </c>
    </row>
    <row r="231" s="133" customFormat="true" ht="22.8" hidden="false" customHeight="true" outlineLevel="0" collapsed="false">
      <c r="B231" s="134"/>
      <c r="D231" s="135" t="s">
        <v>68</v>
      </c>
      <c r="E231" s="145" t="s">
        <v>596</v>
      </c>
      <c r="F231" s="145" t="s">
        <v>597</v>
      </c>
      <c r="I231" s="137"/>
      <c r="J231" s="146" t="n">
        <f aca="false">BK231</f>
        <v>0</v>
      </c>
      <c r="L231" s="134"/>
      <c r="M231" s="139"/>
      <c r="N231" s="140"/>
      <c r="O231" s="140"/>
      <c r="P231" s="141" t="n">
        <f aca="false">SUM(P232:P234)</f>
        <v>0</v>
      </c>
      <c r="Q231" s="140"/>
      <c r="R231" s="141" t="n">
        <f aca="false">SUM(R232:R234)</f>
        <v>0.00160488</v>
      </c>
      <c r="S231" s="140"/>
      <c r="T231" s="142" t="n">
        <f aca="false">SUM(T232:T234)</f>
        <v>0</v>
      </c>
      <c r="AR231" s="135" t="s">
        <v>80</v>
      </c>
      <c r="AT231" s="143" t="s">
        <v>68</v>
      </c>
      <c r="AU231" s="143" t="s">
        <v>74</v>
      </c>
      <c r="AY231" s="135" t="s">
        <v>142</v>
      </c>
      <c r="BK231" s="144" t="n">
        <f aca="false">SUM(BK232:BK234)</f>
        <v>0</v>
      </c>
    </row>
    <row r="232" s="23" customFormat="true" ht="16.5" hidden="false" customHeight="true" outlineLevel="0" collapsed="false">
      <c r="B232" s="147"/>
      <c r="C232" s="148" t="s">
        <v>598</v>
      </c>
      <c r="D232" s="148" t="s">
        <v>145</v>
      </c>
      <c r="E232" s="149" t="s">
        <v>599</v>
      </c>
      <c r="F232" s="150" t="s">
        <v>600</v>
      </c>
      <c r="G232" s="151" t="s">
        <v>78</v>
      </c>
      <c r="H232" s="152" t="n">
        <v>10.5</v>
      </c>
      <c r="I232" s="153"/>
      <c r="J232" s="154" t="n">
        <f aca="false">ROUND(I232*H232,2)</f>
        <v>0</v>
      </c>
      <c r="K232" s="150" t="s">
        <v>148</v>
      </c>
      <c r="L232" s="24"/>
      <c r="M232" s="155"/>
      <c r="N232" s="156" t="s">
        <v>41</v>
      </c>
      <c r="O232" s="55"/>
      <c r="P232" s="157" t="n">
        <f aca="false">O232*H232</f>
        <v>0</v>
      </c>
      <c r="Q232" s="157" t="n">
        <v>0</v>
      </c>
      <c r="R232" s="157" t="n">
        <f aca="false">Q232*H232</f>
        <v>0</v>
      </c>
      <c r="S232" s="157" t="n">
        <v>0</v>
      </c>
      <c r="T232" s="158" t="n">
        <f aca="false">S232*H232</f>
        <v>0</v>
      </c>
      <c r="AR232" s="159" t="s">
        <v>149</v>
      </c>
      <c r="AT232" s="159" t="s">
        <v>145</v>
      </c>
      <c r="AU232" s="159" t="s">
        <v>80</v>
      </c>
      <c r="AY232" s="4" t="s">
        <v>142</v>
      </c>
      <c r="BE232" s="160" t="n">
        <f aca="false">IF(N232="základní",J232,0)</f>
        <v>0</v>
      </c>
      <c r="BF232" s="160" t="n">
        <f aca="false">IF(N232="snížená",J232,0)</f>
        <v>0</v>
      </c>
      <c r="BG232" s="160" t="n">
        <f aca="false">IF(N232="zákl. přenesená",J232,0)</f>
        <v>0</v>
      </c>
      <c r="BH232" s="160" t="n">
        <f aca="false">IF(N232="sníž. přenesená",J232,0)</f>
        <v>0</v>
      </c>
      <c r="BI232" s="160" t="n">
        <f aca="false">IF(N232="nulová",J232,0)</f>
        <v>0</v>
      </c>
      <c r="BJ232" s="4" t="s">
        <v>80</v>
      </c>
      <c r="BK232" s="160" t="n">
        <f aca="false">ROUND(I232*H232,2)</f>
        <v>0</v>
      </c>
      <c r="BL232" s="4" t="s">
        <v>149</v>
      </c>
      <c r="BM232" s="159" t="s">
        <v>601</v>
      </c>
    </row>
    <row r="233" s="23" customFormat="true" ht="16.5" hidden="false" customHeight="true" outlineLevel="0" collapsed="false">
      <c r="B233" s="147"/>
      <c r="C233" s="148" t="s">
        <v>602</v>
      </c>
      <c r="D233" s="148" t="s">
        <v>145</v>
      </c>
      <c r="E233" s="149" t="s">
        <v>603</v>
      </c>
      <c r="F233" s="150" t="s">
        <v>604</v>
      </c>
      <c r="G233" s="151" t="s">
        <v>210</v>
      </c>
      <c r="H233" s="152" t="n">
        <v>2</v>
      </c>
      <c r="I233" s="153"/>
      <c r="J233" s="154" t="n">
        <f aca="false">ROUND(I233*H233,2)</f>
        <v>0</v>
      </c>
      <c r="K233" s="150" t="s">
        <v>148</v>
      </c>
      <c r="L233" s="24"/>
      <c r="M233" s="155"/>
      <c r="N233" s="156" t="s">
        <v>41</v>
      </c>
      <c r="O233" s="55"/>
      <c r="P233" s="157" t="n">
        <f aca="false">O233*H233</f>
        <v>0</v>
      </c>
      <c r="Q233" s="157" t="n">
        <v>7.244E-005</v>
      </c>
      <c r="R233" s="157" t="n">
        <f aca="false">Q233*H233</f>
        <v>0.00014488</v>
      </c>
      <c r="S233" s="157" t="n">
        <v>0</v>
      </c>
      <c r="T233" s="158" t="n">
        <f aca="false">S233*H233</f>
        <v>0</v>
      </c>
      <c r="AR233" s="159" t="s">
        <v>207</v>
      </c>
      <c r="AT233" s="159" t="s">
        <v>145</v>
      </c>
      <c r="AU233" s="159" t="s">
        <v>80</v>
      </c>
      <c r="AY233" s="4" t="s">
        <v>142</v>
      </c>
      <c r="BE233" s="160" t="n">
        <f aca="false">IF(N233="základní",J233,0)</f>
        <v>0</v>
      </c>
      <c r="BF233" s="160" t="n">
        <f aca="false">IF(N233="snížená",J233,0)</f>
        <v>0</v>
      </c>
      <c r="BG233" s="160" t="n">
        <f aca="false">IF(N233="zákl. přenesená",J233,0)</f>
        <v>0</v>
      </c>
      <c r="BH233" s="160" t="n">
        <f aca="false">IF(N233="sníž. přenesená",J233,0)</f>
        <v>0</v>
      </c>
      <c r="BI233" s="160" t="n">
        <f aca="false">IF(N233="nulová",J233,0)</f>
        <v>0</v>
      </c>
      <c r="BJ233" s="4" t="s">
        <v>80</v>
      </c>
      <c r="BK233" s="160" t="n">
        <f aca="false">ROUND(I233*H233,2)</f>
        <v>0</v>
      </c>
      <c r="BL233" s="4" t="s">
        <v>207</v>
      </c>
      <c r="BM233" s="159" t="s">
        <v>605</v>
      </c>
    </row>
    <row r="234" s="23" customFormat="true" ht="16.5" hidden="false" customHeight="true" outlineLevel="0" collapsed="false">
      <c r="B234" s="147"/>
      <c r="C234" s="165" t="s">
        <v>606</v>
      </c>
      <c r="D234" s="165" t="s">
        <v>278</v>
      </c>
      <c r="E234" s="166" t="s">
        <v>607</v>
      </c>
      <c r="F234" s="167" t="s">
        <v>608</v>
      </c>
      <c r="G234" s="168" t="s">
        <v>210</v>
      </c>
      <c r="H234" s="169" t="n">
        <v>2</v>
      </c>
      <c r="I234" s="170"/>
      <c r="J234" s="171" t="n">
        <f aca="false">ROUND(I234*H234,2)</f>
        <v>0</v>
      </c>
      <c r="K234" s="150" t="s">
        <v>148</v>
      </c>
      <c r="L234" s="172"/>
      <c r="M234" s="173"/>
      <c r="N234" s="174" t="s">
        <v>41</v>
      </c>
      <c r="O234" s="55"/>
      <c r="P234" s="157" t="n">
        <f aca="false">O234*H234</f>
        <v>0</v>
      </c>
      <c r="Q234" s="157" t="n">
        <v>0.00073</v>
      </c>
      <c r="R234" s="157" t="n">
        <f aca="false">Q234*H234</f>
        <v>0.00146</v>
      </c>
      <c r="S234" s="157" t="n">
        <v>0</v>
      </c>
      <c r="T234" s="158" t="n">
        <f aca="false">S234*H234</f>
        <v>0</v>
      </c>
      <c r="AR234" s="159" t="s">
        <v>288</v>
      </c>
      <c r="AT234" s="159" t="s">
        <v>278</v>
      </c>
      <c r="AU234" s="159" t="s">
        <v>80</v>
      </c>
      <c r="AY234" s="4" t="s">
        <v>142</v>
      </c>
      <c r="BE234" s="160" t="n">
        <f aca="false">IF(N234="základní",J234,0)</f>
        <v>0</v>
      </c>
      <c r="BF234" s="160" t="n">
        <f aca="false">IF(N234="snížená",J234,0)</f>
        <v>0</v>
      </c>
      <c r="BG234" s="160" t="n">
        <f aca="false">IF(N234="zákl. přenesená",J234,0)</f>
        <v>0</v>
      </c>
      <c r="BH234" s="160" t="n">
        <f aca="false">IF(N234="sníž. přenesená",J234,0)</f>
        <v>0</v>
      </c>
      <c r="BI234" s="160" t="n">
        <f aca="false">IF(N234="nulová",J234,0)</f>
        <v>0</v>
      </c>
      <c r="BJ234" s="4" t="s">
        <v>80</v>
      </c>
      <c r="BK234" s="160" t="n">
        <f aca="false">ROUND(I234*H234,2)</f>
        <v>0</v>
      </c>
      <c r="BL234" s="4" t="s">
        <v>207</v>
      </c>
      <c r="BM234" s="159" t="s">
        <v>609</v>
      </c>
    </row>
    <row r="235" s="133" customFormat="true" ht="22.8" hidden="false" customHeight="true" outlineLevel="0" collapsed="false">
      <c r="B235" s="134"/>
      <c r="D235" s="135" t="s">
        <v>68</v>
      </c>
      <c r="E235" s="145" t="s">
        <v>610</v>
      </c>
      <c r="F235" s="145" t="s">
        <v>611</v>
      </c>
      <c r="I235" s="137"/>
      <c r="J235" s="146" t="n">
        <f aca="false">BK235</f>
        <v>0</v>
      </c>
      <c r="L235" s="134"/>
      <c r="M235" s="139"/>
      <c r="N235" s="140"/>
      <c r="O235" s="140"/>
      <c r="P235" s="141" t="n">
        <f aca="false">SUM(P236:P253)</f>
        <v>0</v>
      </c>
      <c r="Q235" s="140"/>
      <c r="R235" s="141" t="n">
        <f aca="false">SUM(R236:R253)</f>
        <v>0.0638</v>
      </c>
      <c r="S235" s="140"/>
      <c r="T235" s="142" t="n">
        <f aca="false">SUM(T236:T253)</f>
        <v>0.2208</v>
      </c>
      <c r="AR235" s="135" t="s">
        <v>80</v>
      </c>
      <c r="AT235" s="143" t="s">
        <v>68</v>
      </c>
      <c r="AU235" s="143" t="s">
        <v>74</v>
      </c>
      <c r="AY235" s="135" t="s">
        <v>142</v>
      </c>
      <c r="BK235" s="144" t="n">
        <f aca="false">SUM(BK236:BK253)</f>
        <v>0</v>
      </c>
    </row>
    <row r="236" s="23" customFormat="true" ht="16.5" hidden="false" customHeight="true" outlineLevel="0" collapsed="false">
      <c r="B236" s="147"/>
      <c r="C236" s="148" t="s">
        <v>612</v>
      </c>
      <c r="D236" s="148" t="s">
        <v>145</v>
      </c>
      <c r="E236" s="149" t="s">
        <v>613</v>
      </c>
      <c r="F236" s="150" t="s">
        <v>614</v>
      </c>
      <c r="G236" s="151" t="s">
        <v>210</v>
      </c>
      <c r="H236" s="152" t="n">
        <v>3</v>
      </c>
      <c r="I236" s="153"/>
      <c r="J236" s="154" t="n">
        <f aca="false">ROUND(I236*H236,2)</f>
        <v>0</v>
      </c>
      <c r="K236" s="150" t="s">
        <v>148</v>
      </c>
      <c r="L236" s="24"/>
      <c r="M236" s="155"/>
      <c r="N236" s="156" t="s">
        <v>41</v>
      </c>
      <c r="O236" s="55"/>
      <c r="P236" s="157" t="n">
        <f aca="false">O236*H236</f>
        <v>0</v>
      </c>
      <c r="Q236" s="157" t="n">
        <v>0</v>
      </c>
      <c r="R236" s="157" t="n">
        <f aca="false">Q236*H236</f>
        <v>0</v>
      </c>
      <c r="S236" s="157" t="n">
        <v>0</v>
      </c>
      <c r="T236" s="158" t="n">
        <f aca="false">S236*H236</f>
        <v>0</v>
      </c>
      <c r="AR236" s="159" t="s">
        <v>207</v>
      </c>
      <c r="AT236" s="159" t="s">
        <v>145</v>
      </c>
      <c r="AU236" s="159" t="s">
        <v>80</v>
      </c>
      <c r="AY236" s="4" t="s">
        <v>142</v>
      </c>
      <c r="BE236" s="160" t="n">
        <f aca="false">IF(N236="základní",J236,0)</f>
        <v>0</v>
      </c>
      <c r="BF236" s="160" t="n">
        <f aca="false">IF(N236="snížená",J236,0)</f>
        <v>0</v>
      </c>
      <c r="BG236" s="160" t="n">
        <f aca="false">IF(N236="zákl. přenesená",J236,0)</f>
        <v>0</v>
      </c>
      <c r="BH236" s="160" t="n">
        <f aca="false">IF(N236="sníž. přenesená",J236,0)</f>
        <v>0</v>
      </c>
      <c r="BI236" s="160" t="n">
        <f aca="false">IF(N236="nulová",J236,0)</f>
        <v>0</v>
      </c>
      <c r="BJ236" s="4" t="s">
        <v>80</v>
      </c>
      <c r="BK236" s="160" t="n">
        <f aca="false">ROUND(I236*H236,2)</f>
        <v>0</v>
      </c>
      <c r="BL236" s="4" t="s">
        <v>207</v>
      </c>
      <c r="BM236" s="159" t="s">
        <v>615</v>
      </c>
    </row>
    <row r="237" s="23" customFormat="true" ht="16.5" hidden="false" customHeight="true" outlineLevel="0" collapsed="false">
      <c r="B237" s="147"/>
      <c r="C237" s="165" t="s">
        <v>616</v>
      </c>
      <c r="D237" s="165" t="s">
        <v>278</v>
      </c>
      <c r="E237" s="166" t="s">
        <v>617</v>
      </c>
      <c r="F237" s="167" t="s">
        <v>618</v>
      </c>
      <c r="G237" s="168" t="s">
        <v>210</v>
      </c>
      <c r="H237" s="169" t="n">
        <v>1</v>
      </c>
      <c r="I237" s="170"/>
      <c r="J237" s="171" t="n">
        <f aca="false">ROUND(I237*H237,2)</f>
        <v>0</v>
      </c>
      <c r="K237" s="150" t="s">
        <v>148</v>
      </c>
      <c r="L237" s="172"/>
      <c r="M237" s="173"/>
      <c r="N237" s="174" t="s">
        <v>41</v>
      </c>
      <c r="O237" s="55"/>
      <c r="P237" s="157" t="n">
        <f aca="false">O237*H237</f>
        <v>0</v>
      </c>
      <c r="Q237" s="157" t="n">
        <v>0.013</v>
      </c>
      <c r="R237" s="157" t="n">
        <f aca="false">Q237*H237</f>
        <v>0.013</v>
      </c>
      <c r="S237" s="157" t="n">
        <v>0</v>
      </c>
      <c r="T237" s="158" t="n">
        <f aca="false">S237*H237</f>
        <v>0</v>
      </c>
      <c r="AR237" s="159" t="s">
        <v>288</v>
      </c>
      <c r="AT237" s="159" t="s">
        <v>278</v>
      </c>
      <c r="AU237" s="159" t="s">
        <v>80</v>
      </c>
      <c r="AY237" s="4" t="s">
        <v>142</v>
      </c>
      <c r="BE237" s="160" t="n">
        <f aca="false">IF(N237="základní",J237,0)</f>
        <v>0</v>
      </c>
      <c r="BF237" s="160" t="n">
        <f aca="false">IF(N237="snížená",J237,0)</f>
        <v>0</v>
      </c>
      <c r="BG237" s="160" t="n">
        <f aca="false">IF(N237="zákl. přenesená",J237,0)</f>
        <v>0</v>
      </c>
      <c r="BH237" s="160" t="n">
        <f aca="false">IF(N237="sníž. přenesená",J237,0)</f>
        <v>0</v>
      </c>
      <c r="BI237" s="160" t="n">
        <f aca="false">IF(N237="nulová",J237,0)</f>
        <v>0</v>
      </c>
      <c r="BJ237" s="4" t="s">
        <v>80</v>
      </c>
      <c r="BK237" s="160" t="n">
        <f aca="false">ROUND(I237*H237,2)</f>
        <v>0</v>
      </c>
      <c r="BL237" s="4" t="s">
        <v>207</v>
      </c>
      <c r="BM237" s="159" t="s">
        <v>619</v>
      </c>
    </row>
    <row r="238" s="23" customFormat="true" ht="16.5" hidden="false" customHeight="true" outlineLevel="0" collapsed="false">
      <c r="B238" s="147"/>
      <c r="C238" s="165" t="s">
        <v>620</v>
      </c>
      <c r="D238" s="165" t="s">
        <v>278</v>
      </c>
      <c r="E238" s="166" t="s">
        <v>621</v>
      </c>
      <c r="F238" s="167" t="s">
        <v>622</v>
      </c>
      <c r="G238" s="168" t="s">
        <v>210</v>
      </c>
      <c r="H238" s="169" t="n">
        <v>1</v>
      </c>
      <c r="I238" s="170"/>
      <c r="J238" s="171" t="n">
        <f aca="false">ROUND(I238*H238,2)</f>
        <v>0</v>
      </c>
      <c r="K238" s="150" t="s">
        <v>148</v>
      </c>
      <c r="L238" s="172"/>
      <c r="M238" s="173"/>
      <c r="N238" s="174" t="s">
        <v>41</v>
      </c>
      <c r="O238" s="55"/>
      <c r="P238" s="157" t="n">
        <f aca="false">O238*H238</f>
        <v>0</v>
      </c>
      <c r="Q238" s="157" t="n">
        <v>0.02</v>
      </c>
      <c r="R238" s="157" t="n">
        <f aca="false">Q238*H238</f>
        <v>0.02</v>
      </c>
      <c r="S238" s="157" t="n">
        <v>0</v>
      </c>
      <c r="T238" s="158" t="n">
        <f aca="false">S238*H238</f>
        <v>0</v>
      </c>
      <c r="AR238" s="159" t="s">
        <v>288</v>
      </c>
      <c r="AT238" s="159" t="s">
        <v>278</v>
      </c>
      <c r="AU238" s="159" t="s">
        <v>80</v>
      </c>
      <c r="AY238" s="4" t="s">
        <v>142</v>
      </c>
      <c r="BE238" s="160" t="n">
        <f aca="false">IF(N238="základní",J238,0)</f>
        <v>0</v>
      </c>
      <c r="BF238" s="160" t="n">
        <f aca="false">IF(N238="snížená",J238,0)</f>
        <v>0</v>
      </c>
      <c r="BG238" s="160" t="n">
        <f aca="false">IF(N238="zákl. přenesená",J238,0)</f>
        <v>0</v>
      </c>
      <c r="BH238" s="160" t="n">
        <f aca="false">IF(N238="sníž. přenesená",J238,0)</f>
        <v>0</v>
      </c>
      <c r="BI238" s="160" t="n">
        <f aca="false">IF(N238="nulová",J238,0)</f>
        <v>0</v>
      </c>
      <c r="BJ238" s="4" t="s">
        <v>80</v>
      </c>
      <c r="BK238" s="160" t="n">
        <f aca="false">ROUND(I238*H238,2)</f>
        <v>0</v>
      </c>
      <c r="BL238" s="4" t="s">
        <v>207</v>
      </c>
      <c r="BM238" s="159" t="s">
        <v>623</v>
      </c>
    </row>
    <row r="239" s="23" customFormat="true" ht="16.5" hidden="false" customHeight="true" outlineLevel="0" collapsed="false">
      <c r="B239" s="147"/>
      <c r="C239" s="165" t="s">
        <v>624</v>
      </c>
      <c r="D239" s="165" t="s">
        <v>278</v>
      </c>
      <c r="E239" s="166" t="s">
        <v>625</v>
      </c>
      <c r="F239" s="167" t="s">
        <v>626</v>
      </c>
      <c r="G239" s="168" t="s">
        <v>210</v>
      </c>
      <c r="H239" s="169" t="n">
        <v>1</v>
      </c>
      <c r="I239" s="170"/>
      <c r="J239" s="171" t="n">
        <f aca="false">ROUND(I239*H239,2)</f>
        <v>0</v>
      </c>
      <c r="K239" s="150" t="s">
        <v>148</v>
      </c>
      <c r="L239" s="172"/>
      <c r="M239" s="173"/>
      <c r="N239" s="174" t="s">
        <v>41</v>
      </c>
      <c r="O239" s="55"/>
      <c r="P239" s="157" t="n">
        <f aca="false">O239*H239</f>
        <v>0</v>
      </c>
      <c r="Q239" s="157" t="n">
        <v>0.02</v>
      </c>
      <c r="R239" s="157" t="n">
        <f aca="false">Q239*H239</f>
        <v>0.02</v>
      </c>
      <c r="S239" s="157" t="n">
        <v>0</v>
      </c>
      <c r="T239" s="158" t="n">
        <f aca="false">S239*H239</f>
        <v>0</v>
      </c>
      <c r="AR239" s="159" t="s">
        <v>288</v>
      </c>
      <c r="AT239" s="159" t="s">
        <v>278</v>
      </c>
      <c r="AU239" s="159" t="s">
        <v>80</v>
      </c>
      <c r="AY239" s="4" t="s">
        <v>142</v>
      </c>
      <c r="BE239" s="160" t="n">
        <f aca="false">IF(N239="základní",J239,0)</f>
        <v>0</v>
      </c>
      <c r="BF239" s="160" t="n">
        <f aca="false">IF(N239="snížená",J239,0)</f>
        <v>0</v>
      </c>
      <c r="BG239" s="160" t="n">
        <f aca="false">IF(N239="zákl. přenesená",J239,0)</f>
        <v>0</v>
      </c>
      <c r="BH239" s="160" t="n">
        <f aca="false">IF(N239="sníž. přenesená",J239,0)</f>
        <v>0</v>
      </c>
      <c r="BI239" s="160" t="n">
        <f aca="false">IF(N239="nulová",J239,0)</f>
        <v>0</v>
      </c>
      <c r="BJ239" s="4" t="s">
        <v>80</v>
      </c>
      <c r="BK239" s="160" t="n">
        <f aca="false">ROUND(I239*H239,2)</f>
        <v>0</v>
      </c>
      <c r="BL239" s="4" t="s">
        <v>207</v>
      </c>
      <c r="BM239" s="159" t="s">
        <v>627</v>
      </c>
    </row>
    <row r="240" s="23" customFormat="true" ht="16.5" hidden="false" customHeight="true" outlineLevel="0" collapsed="false">
      <c r="B240" s="147"/>
      <c r="C240" s="165" t="s">
        <v>628</v>
      </c>
      <c r="D240" s="165" t="s">
        <v>278</v>
      </c>
      <c r="E240" s="166" t="s">
        <v>629</v>
      </c>
      <c r="F240" s="167" t="s">
        <v>630</v>
      </c>
      <c r="G240" s="168" t="s">
        <v>210</v>
      </c>
      <c r="H240" s="169" t="n">
        <v>2</v>
      </c>
      <c r="I240" s="170"/>
      <c r="J240" s="171" t="n">
        <f aca="false">ROUND(I240*H240,2)</f>
        <v>0</v>
      </c>
      <c r="K240" s="150" t="s">
        <v>148</v>
      </c>
      <c r="L240" s="172"/>
      <c r="M240" s="173"/>
      <c r="N240" s="174" t="s">
        <v>41</v>
      </c>
      <c r="O240" s="55"/>
      <c r="P240" s="157" t="n">
        <f aca="false">O240*H240</f>
        <v>0</v>
      </c>
      <c r="Q240" s="157" t="n">
        <v>0.0012</v>
      </c>
      <c r="R240" s="157" t="n">
        <f aca="false">Q240*H240</f>
        <v>0.0024</v>
      </c>
      <c r="S240" s="157" t="n">
        <v>0</v>
      </c>
      <c r="T240" s="158" t="n">
        <f aca="false">S240*H240</f>
        <v>0</v>
      </c>
      <c r="AR240" s="159" t="s">
        <v>288</v>
      </c>
      <c r="AT240" s="159" t="s">
        <v>278</v>
      </c>
      <c r="AU240" s="159" t="s">
        <v>80</v>
      </c>
      <c r="AY240" s="4" t="s">
        <v>142</v>
      </c>
      <c r="BE240" s="160" t="n">
        <f aca="false">IF(N240="základní",J240,0)</f>
        <v>0</v>
      </c>
      <c r="BF240" s="160" t="n">
        <f aca="false">IF(N240="snížená",J240,0)</f>
        <v>0</v>
      </c>
      <c r="BG240" s="160" t="n">
        <f aca="false">IF(N240="zákl. přenesená",J240,0)</f>
        <v>0</v>
      </c>
      <c r="BH240" s="160" t="n">
        <f aca="false">IF(N240="sníž. přenesená",J240,0)</f>
        <v>0</v>
      </c>
      <c r="BI240" s="160" t="n">
        <f aca="false">IF(N240="nulová",J240,0)</f>
        <v>0</v>
      </c>
      <c r="BJ240" s="4" t="s">
        <v>80</v>
      </c>
      <c r="BK240" s="160" t="n">
        <f aca="false">ROUND(I240*H240,2)</f>
        <v>0</v>
      </c>
      <c r="BL240" s="4" t="s">
        <v>207</v>
      </c>
      <c r="BM240" s="159" t="s">
        <v>631</v>
      </c>
    </row>
    <row r="241" s="23" customFormat="true" ht="16.5" hidden="false" customHeight="true" outlineLevel="0" collapsed="false">
      <c r="B241" s="147"/>
      <c r="C241" s="165" t="s">
        <v>632</v>
      </c>
      <c r="D241" s="165" t="s">
        <v>278</v>
      </c>
      <c r="E241" s="166" t="s">
        <v>633</v>
      </c>
      <c r="F241" s="167" t="s">
        <v>634</v>
      </c>
      <c r="G241" s="168" t="s">
        <v>210</v>
      </c>
      <c r="H241" s="169" t="n">
        <v>1</v>
      </c>
      <c r="I241" s="170"/>
      <c r="J241" s="171" t="n">
        <f aca="false">ROUND(I241*H241,2)</f>
        <v>0</v>
      </c>
      <c r="K241" s="150" t="s">
        <v>148</v>
      </c>
      <c r="L241" s="172"/>
      <c r="M241" s="173"/>
      <c r="N241" s="174" t="s">
        <v>41</v>
      </c>
      <c r="O241" s="55"/>
      <c r="P241" s="157" t="n">
        <f aca="false">O241*H241</f>
        <v>0</v>
      </c>
      <c r="Q241" s="157" t="n">
        <v>0.0012</v>
      </c>
      <c r="R241" s="157" t="n">
        <f aca="false">Q241*H241</f>
        <v>0.0012</v>
      </c>
      <c r="S241" s="157" t="n">
        <v>0</v>
      </c>
      <c r="T241" s="158" t="n">
        <f aca="false">S241*H241</f>
        <v>0</v>
      </c>
      <c r="AR241" s="159" t="s">
        <v>288</v>
      </c>
      <c r="AT241" s="159" t="s">
        <v>278</v>
      </c>
      <c r="AU241" s="159" t="s">
        <v>80</v>
      </c>
      <c r="AY241" s="4" t="s">
        <v>142</v>
      </c>
      <c r="BE241" s="160" t="n">
        <f aca="false">IF(N241="základní",J241,0)</f>
        <v>0</v>
      </c>
      <c r="BF241" s="160" t="n">
        <f aca="false">IF(N241="snížená",J241,0)</f>
        <v>0</v>
      </c>
      <c r="BG241" s="160" t="n">
        <f aca="false">IF(N241="zákl. přenesená",J241,0)</f>
        <v>0</v>
      </c>
      <c r="BH241" s="160" t="n">
        <f aca="false">IF(N241="sníž. přenesená",J241,0)</f>
        <v>0</v>
      </c>
      <c r="BI241" s="160" t="n">
        <f aca="false">IF(N241="nulová",J241,0)</f>
        <v>0</v>
      </c>
      <c r="BJ241" s="4" t="s">
        <v>80</v>
      </c>
      <c r="BK241" s="160" t="n">
        <f aca="false">ROUND(I241*H241,2)</f>
        <v>0</v>
      </c>
      <c r="BL241" s="4" t="s">
        <v>207</v>
      </c>
      <c r="BM241" s="159" t="s">
        <v>635</v>
      </c>
    </row>
    <row r="242" s="23" customFormat="true" ht="16.5" hidden="false" customHeight="true" outlineLevel="0" collapsed="false">
      <c r="B242" s="147"/>
      <c r="C242" s="148" t="s">
        <v>636</v>
      </c>
      <c r="D242" s="148" t="s">
        <v>145</v>
      </c>
      <c r="E242" s="149" t="s">
        <v>637</v>
      </c>
      <c r="F242" s="150" t="s">
        <v>638</v>
      </c>
      <c r="G242" s="151" t="s">
        <v>210</v>
      </c>
      <c r="H242" s="152" t="n">
        <v>2</v>
      </c>
      <c r="I242" s="153"/>
      <c r="J242" s="154" t="n">
        <f aca="false">ROUND(I242*H242,2)</f>
        <v>0</v>
      </c>
      <c r="K242" s="150" t="s">
        <v>148</v>
      </c>
      <c r="L242" s="24"/>
      <c r="M242" s="155"/>
      <c r="N242" s="156" t="s">
        <v>41</v>
      </c>
      <c r="O242" s="55"/>
      <c r="P242" s="157" t="n">
        <f aca="false">O242*H242</f>
        <v>0</v>
      </c>
      <c r="Q242" s="157" t="n">
        <v>0</v>
      </c>
      <c r="R242" s="157" t="n">
        <f aca="false">Q242*H242</f>
        <v>0</v>
      </c>
      <c r="S242" s="157" t="n">
        <v>0</v>
      </c>
      <c r="T242" s="158" t="n">
        <f aca="false">S242*H242</f>
        <v>0</v>
      </c>
      <c r="AR242" s="159" t="s">
        <v>207</v>
      </c>
      <c r="AT242" s="159" t="s">
        <v>145</v>
      </c>
      <c r="AU242" s="159" t="s">
        <v>80</v>
      </c>
      <c r="AY242" s="4" t="s">
        <v>142</v>
      </c>
      <c r="BE242" s="160" t="n">
        <f aca="false">IF(N242="základní",J242,0)</f>
        <v>0</v>
      </c>
      <c r="BF242" s="160" t="n">
        <f aca="false">IF(N242="snížená",J242,0)</f>
        <v>0</v>
      </c>
      <c r="BG242" s="160" t="n">
        <f aca="false">IF(N242="zákl. přenesená",J242,0)</f>
        <v>0</v>
      </c>
      <c r="BH242" s="160" t="n">
        <f aca="false">IF(N242="sníž. přenesená",J242,0)</f>
        <v>0</v>
      </c>
      <c r="BI242" s="160" t="n">
        <f aca="false">IF(N242="nulová",J242,0)</f>
        <v>0</v>
      </c>
      <c r="BJ242" s="4" t="s">
        <v>80</v>
      </c>
      <c r="BK242" s="160" t="n">
        <f aca="false">ROUND(I242*H242,2)</f>
        <v>0</v>
      </c>
      <c r="BL242" s="4" t="s">
        <v>207</v>
      </c>
      <c r="BM242" s="159" t="s">
        <v>639</v>
      </c>
    </row>
    <row r="243" s="23" customFormat="true" ht="16.5" hidden="false" customHeight="true" outlineLevel="0" collapsed="false">
      <c r="B243" s="147"/>
      <c r="C243" s="165" t="s">
        <v>640</v>
      </c>
      <c r="D243" s="165" t="s">
        <v>278</v>
      </c>
      <c r="E243" s="166" t="s">
        <v>641</v>
      </c>
      <c r="F243" s="167" t="s">
        <v>642</v>
      </c>
      <c r="G243" s="168" t="s">
        <v>210</v>
      </c>
      <c r="H243" s="169" t="n">
        <v>1</v>
      </c>
      <c r="I243" s="170"/>
      <c r="J243" s="171" t="n">
        <f aca="false">ROUND(I243*H243,2)</f>
        <v>0</v>
      </c>
      <c r="K243" s="150" t="s">
        <v>148</v>
      </c>
      <c r="L243" s="172"/>
      <c r="M243" s="173"/>
      <c r="N243" s="174" t="s">
        <v>41</v>
      </c>
      <c r="O243" s="55"/>
      <c r="P243" s="157" t="n">
        <f aca="false">O243*H243</f>
        <v>0</v>
      </c>
      <c r="Q243" s="157" t="n">
        <v>0.00092</v>
      </c>
      <c r="R243" s="157" t="n">
        <f aca="false">Q243*H243</f>
        <v>0.00092</v>
      </c>
      <c r="S243" s="157" t="n">
        <v>0</v>
      </c>
      <c r="T243" s="158" t="n">
        <f aca="false">S243*H243</f>
        <v>0</v>
      </c>
      <c r="AR243" s="159" t="s">
        <v>288</v>
      </c>
      <c r="AT243" s="159" t="s">
        <v>278</v>
      </c>
      <c r="AU243" s="159" t="s">
        <v>80</v>
      </c>
      <c r="AY243" s="4" t="s">
        <v>142</v>
      </c>
      <c r="BE243" s="160" t="n">
        <f aca="false">IF(N243="základní",J243,0)</f>
        <v>0</v>
      </c>
      <c r="BF243" s="160" t="n">
        <f aca="false">IF(N243="snížená",J243,0)</f>
        <v>0</v>
      </c>
      <c r="BG243" s="160" t="n">
        <f aca="false">IF(N243="zákl. přenesená",J243,0)</f>
        <v>0</v>
      </c>
      <c r="BH243" s="160" t="n">
        <f aca="false">IF(N243="sníž. přenesená",J243,0)</f>
        <v>0</v>
      </c>
      <c r="BI243" s="160" t="n">
        <f aca="false">IF(N243="nulová",J243,0)</f>
        <v>0</v>
      </c>
      <c r="BJ243" s="4" t="s">
        <v>80</v>
      </c>
      <c r="BK243" s="160" t="n">
        <f aca="false">ROUND(I243*H243,2)</f>
        <v>0</v>
      </c>
      <c r="BL243" s="4" t="s">
        <v>207</v>
      </c>
      <c r="BM243" s="159" t="s">
        <v>643</v>
      </c>
    </row>
    <row r="244" s="23" customFormat="true" ht="16.5" hidden="false" customHeight="true" outlineLevel="0" collapsed="false">
      <c r="B244" s="147"/>
      <c r="C244" s="165" t="s">
        <v>644</v>
      </c>
      <c r="D244" s="165" t="s">
        <v>278</v>
      </c>
      <c r="E244" s="166" t="s">
        <v>645</v>
      </c>
      <c r="F244" s="167" t="s">
        <v>646</v>
      </c>
      <c r="G244" s="168" t="s">
        <v>210</v>
      </c>
      <c r="H244" s="169" t="n">
        <v>1</v>
      </c>
      <c r="I244" s="170"/>
      <c r="J244" s="171" t="n">
        <f aca="false">ROUND(I244*H244,2)</f>
        <v>0</v>
      </c>
      <c r="K244" s="150" t="s">
        <v>148</v>
      </c>
      <c r="L244" s="172"/>
      <c r="M244" s="173"/>
      <c r="N244" s="174" t="s">
        <v>41</v>
      </c>
      <c r="O244" s="55"/>
      <c r="P244" s="157" t="n">
        <f aca="false">O244*H244</f>
        <v>0</v>
      </c>
      <c r="Q244" s="157" t="n">
        <v>0.00123</v>
      </c>
      <c r="R244" s="157" t="n">
        <f aca="false">Q244*H244</f>
        <v>0.00123</v>
      </c>
      <c r="S244" s="157" t="n">
        <v>0</v>
      </c>
      <c r="T244" s="158" t="n">
        <f aca="false">S244*H244</f>
        <v>0</v>
      </c>
      <c r="AR244" s="159" t="s">
        <v>288</v>
      </c>
      <c r="AT244" s="159" t="s">
        <v>278</v>
      </c>
      <c r="AU244" s="159" t="s">
        <v>80</v>
      </c>
      <c r="AY244" s="4" t="s">
        <v>142</v>
      </c>
      <c r="BE244" s="160" t="n">
        <f aca="false">IF(N244="základní",J244,0)</f>
        <v>0</v>
      </c>
      <c r="BF244" s="160" t="n">
        <f aca="false">IF(N244="snížená",J244,0)</f>
        <v>0</v>
      </c>
      <c r="BG244" s="160" t="n">
        <f aca="false">IF(N244="zákl. přenesená",J244,0)</f>
        <v>0</v>
      </c>
      <c r="BH244" s="160" t="n">
        <f aca="false">IF(N244="sníž. přenesená",J244,0)</f>
        <v>0</v>
      </c>
      <c r="BI244" s="160" t="n">
        <f aca="false">IF(N244="nulová",J244,0)</f>
        <v>0</v>
      </c>
      <c r="BJ244" s="4" t="s">
        <v>80</v>
      </c>
      <c r="BK244" s="160" t="n">
        <f aca="false">ROUND(I244*H244,2)</f>
        <v>0</v>
      </c>
      <c r="BL244" s="4" t="s">
        <v>207</v>
      </c>
      <c r="BM244" s="159" t="s">
        <v>647</v>
      </c>
    </row>
    <row r="245" s="23" customFormat="true" ht="16.5" hidden="false" customHeight="true" outlineLevel="0" collapsed="false">
      <c r="B245" s="147"/>
      <c r="C245" s="148" t="s">
        <v>648</v>
      </c>
      <c r="D245" s="148" t="s">
        <v>145</v>
      </c>
      <c r="E245" s="149" t="s">
        <v>649</v>
      </c>
      <c r="F245" s="150" t="s">
        <v>650</v>
      </c>
      <c r="G245" s="151" t="s">
        <v>210</v>
      </c>
      <c r="H245" s="152" t="n">
        <v>1</v>
      </c>
      <c r="I245" s="153"/>
      <c r="J245" s="154" t="n">
        <f aca="false">ROUND(I245*H245,2)</f>
        <v>0</v>
      </c>
      <c r="K245" s="150" t="s">
        <v>148</v>
      </c>
      <c r="L245" s="24"/>
      <c r="M245" s="155"/>
      <c r="N245" s="156" t="s">
        <v>41</v>
      </c>
      <c r="O245" s="55"/>
      <c r="P245" s="157" t="n">
        <f aca="false">O245*H245</f>
        <v>0</v>
      </c>
      <c r="Q245" s="157" t="n">
        <v>0</v>
      </c>
      <c r="R245" s="157" t="n">
        <f aca="false">Q245*H245</f>
        <v>0</v>
      </c>
      <c r="S245" s="157" t="n">
        <v>0</v>
      </c>
      <c r="T245" s="158" t="n">
        <f aca="false">S245*H245</f>
        <v>0</v>
      </c>
      <c r="AR245" s="159" t="s">
        <v>207</v>
      </c>
      <c r="AT245" s="159" t="s">
        <v>145</v>
      </c>
      <c r="AU245" s="159" t="s">
        <v>80</v>
      </c>
      <c r="AY245" s="4" t="s">
        <v>142</v>
      </c>
      <c r="BE245" s="160" t="n">
        <f aca="false">IF(N245="základní",J245,0)</f>
        <v>0</v>
      </c>
      <c r="BF245" s="160" t="n">
        <f aca="false">IF(N245="snížená",J245,0)</f>
        <v>0</v>
      </c>
      <c r="BG245" s="160" t="n">
        <f aca="false">IF(N245="zákl. přenesená",J245,0)</f>
        <v>0</v>
      </c>
      <c r="BH245" s="160" t="n">
        <f aca="false">IF(N245="sníž. přenesená",J245,0)</f>
        <v>0</v>
      </c>
      <c r="BI245" s="160" t="n">
        <f aca="false">IF(N245="nulová",J245,0)</f>
        <v>0</v>
      </c>
      <c r="BJ245" s="4" t="s">
        <v>80</v>
      </c>
      <c r="BK245" s="160" t="n">
        <f aca="false">ROUND(I245*H245,2)</f>
        <v>0</v>
      </c>
      <c r="BL245" s="4" t="s">
        <v>207</v>
      </c>
      <c r="BM245" s="159" t="s">
        <v>651</v>
      </c>
    </row>
    <row r="246" s="23" customFormat="true" ht="16.5" hidden="false" customHeight="true" outlineLevel="0" collapsed="false">
      <c r="B246" s="147"/>
      <c r="C246" s="165" t="s">
        <v>652</v>
      </c>
      <c r="D246" s="165" t="s">
        <v>278</v>
      </c>
      <c r="E246" s="166" t="s">
        <v>653</v>
      </c>
      <c r="F246" s="167" t="s">
        <v>654</v>
      </c>
      <c r="G246" s="168" t="s">
        <v>210</v>
      </c>
      <c r="H246" s="169" t="n">
        <v>1</v>
      </c>
      <c r="I246" s="170"/>
      <c r="J246" s="171" t="n">
        <f aca="false">ROUND(I246*H246,2)</f>
        <v>0</v>
      </c>
      <c r="K246" s="150" t="s">
        <v>148</v>
      </c>
      <c r="L246" s="172"/>
      <c r="M246" s="173"/>
      <c r="N246" s="174" t="s">
        <v>41</v>
      </c>
      <c r="O246" s="55"/>
      <c r="P246" s="157" t="n">
        <f aca="false">O246*H246</f>
        <v>0</v>
      </c>
      <c r="Q246" s="157" t="n">
        <v>0.00185</v>
      </c>
      <c r="R246" s="157" t="n">
        <f aca="false">Q246*H246</f>
        <v>0.00185</v>
      </c>
      <c r="S246" s="157" t="n">
        <v>0</v>
      </c>
      <c r="T246" s="158" t="n">
        <f aca="false">S246*H246</f>
        <v>0</v>
      </c>
      <c r="AR246" s="159" t="s">
        <v>288</v>
      </c>
      <c r="AT246" s="159" t="s">
        <v>278</v>
      </c>
      <c r="AU246" s="159" t="s">
        <v>80</v>
      </c>
      <c r="AY246" s="4" t="s">
        <v>142</v>
      </c>
      <c r="BE246" s="160" t="n">
        <f aca="false">IF(N246="základní",J246,0)</f>
        <v>0</v>
      </c>
      <c r="BF246" s="160" t="n">
        <f aca="false">IF(N246="snížená",J246,0)</f>
        <v>0</v>
      </c>
      <c r="BG246" s="160" t="n">
        <f aca="false">IF(N246="zákl. přenesená",J246,0)</f>
        <v>0</v>
      </c>
      <c r="BH246" s="160" t="n">
        <f aca="false">IF(N246="sníž. přenesená",J246,0)</f>
        <v>0</v>
      </c>
      <c r="BI246" s="160" t="n">
        <f aca="false">IF(N246="nulová",J246,0)</f>
        <v>0</v>
      </c>
      <c r="BJ246" s="4" t="s">
        <v>80</v>
      </c>
      <c r="BK246" s="160" t="n">
        <f aca="false">ROUND(I246*H246,2)</f>
        <v>0</v>
      </c>
      <c r="BL246" s="4" t="s">
        <v>207</v>
      </c>
      <c r="BM246" s="159" t="s">
        <v>655</v>
      </c>
    </row>
    <row r="247" s="23" customFormat="true" ht="16.5" hidden="false" customHeight="true" outlineLevel="0" collapsed="false">
      <c r="B247" s="147"/>
      <c r="C247" s="148" t="s">
        <v>656</v>
      </c>
      <c r="D247" s="148" t="s">
        <v>145</v>
      </c>
      <c r="E247" s="149" t="s">
        <v>657</v>
      </c>
      <c r="F247" s="150" t="s">
        <v>658</v>
      </c>
      <c r="G247" s="151" t="s">
        <v>210</v>
      </c>
      <c r="H247" s="152" t="n">
        <v>2</v>
      </c>
      <c r="I247" s="153"/>
      <c r="J247" s="154" t="n">
        <f aca="false">ROUND(I247*H247,2)</f>
        <v>0</v>
      </c>
      <c r="K247" s="150" t="s">
        <v>148</v>
      </c>
      <c r="L247" s="24"/>
      <c r="M247" s="155"/>
      <c r="N247" s="156" t="s">
        <v>41</v>
      </c>
      <c r="O247" s="55"/>
      <c r="P247" s="157" t="n">
        <f aca="false">O247*H247</f>
        <v>0</v>
      </c>
      <c r="Q247" s="157" t="n">
        <v>0</v>
      </c>
      <c r="R247" s="157" t="n">
        <f aca="false">Q247*H247</f>
        <v>0</v>
      </c>
      <c r="S247" s="157" t="n">
        <v>0.1104</v>
      </c>
      <c r="T247" s="158" t="n">
        <f aca="false">S247*H247</f>
        <v>0.2208</v>
      </c>
      <c r="AR247" s="159" t="s">
        <v>207</v>
      </c>
      <c r="AT247" s="159" t="s">
        <v>145</v>
      </c>
      <c r="AU247" s="159" t="s">
        <v>80</v>
      </c>
      <c r="AY247" s="4" t="s">
        <v>142</v>
      </c>
      <c r="BE247" s="160" t="n">
        <f aca="false">IF(N247="základní",J247,0)</f>
        <v>0</v>
      </c>
      <c r="BF247" s="160" t="n">
        <f aca="false">IF(N247="snížená",J247,0)</f>
        <v>0</v>
      </c>
      <c r="BG247" s="160" t="n">
        <f aca="false">IF(N247="zákl. přenesená",J247,0)</f>
        <v>0</v>
      </c>
      <c r="BH247" s="160" t="n">
        <f aca="false">IF(N247="sníž. přenesená",J247,0)</f>
        <v>0</v>
      </c>
      <c r="BI247" s="160" t="n">
        <f aca="false">IF(N247="nulová",J247,0)</f>
        <v>0</v>
      </c>
      <c r="BJ247" s="4" t="s">
        <v>80</v>
      </c>
      <c r="BK247" s="160" t="n">
        <f aca="false">ROUND(I247*H247,2)</f>
        <v>0</v>
      </c>
      <c r="BL247" s="4" t="s">
        <v>207</v>
      </c>
      <c r="BM247" s="159" t="s">
        <v>659</v>
      </c>
    </row>
    <row r="248" s="23" customFormat="true" ht="16.5" hidden="false" customHeight="true" outlineLevel="0" collapsed="false">
      <c r="B248" s="147"/>
      <c r="C248" s="148" t="s">
        <v>660</v>
      </c>
      <c r="D248" s="148" t="s">
        <v>145</v>
      </c>
      <c r="E248" s="149" t="s">
        <v>661</v>
      </c>
      <c r="F248" s="150" t="s">
        <v>662</v>
      </c>
      <c r="G248" s="151" t="s">
        <v>201</v>
      </c>
      <c r="H248" s="152" t="n">
        <v>1</v>
      </c>
      <c r="I248" s="153"/>
      <c r="J248" s="154" t="n">
        <f aca="false">ROUND(I248*H248,2)</f>
        <v>0</v>
      </c>
      <c r="K248" s="150" t="s">
        <v>148</v>
      </c>
      <c r="L248" s="24"/>
      <c r="M248" s="155"/>
      <c r="N248" s="156" t="s">
        <v>41</v>
      </c>
      <c r="O248" s="55"/>
      <c r="P248" s="157" t="n">
        <f aca="false">O248*H248</f>
        <v>0</v>
      </c>
      <c r="Q248" s="157" t="n">
        <v>0</v>
      </c>
      <c r="R248" s="157" t="n">
        <f aca="false">Q248*H248</f>
        <v>0</v>
      </c>
      <c r="S248" s="157" t="n">
        <v>0</v>
      </c>
      <c r="T248" s="158" t="n">
        <f aca="false">S248*H248</f>
        <v>0</v>
      </c>
      <c r="AR248" s="159" t="s">
        <v>207</v>
      </c>
      <c r="AT248" s="159" t="s">
        <v>145</v>
      </c>
      <c r="AU248" s="159" t="s">
        <v>80</v>
      </c>
      <c r="AY248" s="4" t="s">
        <v>142</v>
      </c>
      <c r="BE248" s="160" t="n">
        <f aca="false">IF(N248="základní",J248,0)</f>
        <v>0</v>
      </c>
      <c r="BF248" s="160" t="n">
        <f aca="false">IF(N248="snížená",J248,0)</f>
        <v>0</v>
      </c>
      <c r="BG248" s="160" t="n">
        <f aca="false">IF(N248="zákl. přenesená",J248,0)</f>
        <v>0</v>
      </c>
      <c r="BH248" s="160" t="n">
        <f aca="false">IF(N248="sníž. přenesená",J248,0)</f>
        <v>0</v>
      </c>
      <c r="BI248" s="160" t="n">
        <f aca="false">IF(N248="nulová",J248,0)</f>
        <v>0</v>
      </c>
      <c r="BJ248" s="4" t="s">
        <v>80</v>
      </c>
      <c r="BK248" s="160" t="n">
        <f aca="false">ROUND(I248*H248,2)</f>
        <v>0</v>
      </c>
      <c r="BL248" s="4" t="s">
        <v>207</v>
      </c>
      <c r="BM248" s="159" t="s">
        <v>663</v>
      </c>
    </row>
    <row r="249" s="23" customFormat="true" ht="16.5" hidden="false" customHeight="true" outlineLevel="0" collapsed="false">
      <c r="B249" s="147"/>
      <c r="C249" s="165" t="s">
        <v>664</v>
      </c>
      <c r="D249" s="165" t="s">
        <v>278</v>
      </c>
      <c r="E249" s="166" t="s">
        <v>665</v>
      </c>
      <c r="F249" s="167" t="s">
        <v>666</v>
      </c>
      <c r="G249" s="168" t="s">
        <v>201</v>
      </c>
      <c r="H249" s="169" t="n">
        <v>1</v>
      </c>
      <c r="I249" s="170"/>
      <c r="J249" s="171" t="n">
        <f aca="false">ROUND(I249*H249,2)</f>
        <v>0</v>
      </c>
      <c r="K249" s="150" t="s">
        <v>148</v>
      </c>
      <c r="L249" s="172"/>
      <c r="M249" s="173"/>
      <c r="N249" s="174" t="s">
        <v>41</v>
      </c>
      <c r="O249" s="55"/>
      <c r="P249" s="157" t="n">
        <f aca="false">O249*H249</f>
        <v>0</v>
      </c>
      <c r="Q249" s="157" t="n">
        <v>0</v>
      </c>
      <c r="R249" s="157" t="n">
        <f aca="false">Q249*H249</f>
        <v>0</v>
      </c>
      <c r="S249" s="157" t="n">
        <v>0</v>
      </c>
      <c r="T249" s="158" t="n">
        <f aca="false">S249*H249</f>
        <v>0</v>
      </c>
      <c r="AR249" s="159" t="s">
        <v>288</v>
      </c>
      <c r="AT249" s="159" t="s">
        <v>278</v>
      </c>
      <c r="AU249" s="159" t="s">
        <v>80</v>
      </c>
      <c r="AY249" s="4" t="s">
        <v>142</v>
      </c>
      <c r="BE249" s="160" t="n">
        <f aca="false">IF(N249="základní",J249,0)</f>
        <v>0</v>
      </c>
      <c r="BF249" s="160" t="n">
        <f aca="false">IF(N249="snížená",J249,0)</f>
        <v>0</v>
      </c>
      <c r="BG249" s="160" t="n">
        <f aca="false">IF(N249="zákl. přenesená",J249,0)</f>
        <v>0</v>
      </c>
      <c r="BH249" s="160" t="n">
        <f aca="false">IF(N249="sníž. přenesená",J249,0)</f>
        <v>0</v>
      </c>
      <c r="BI249" s="160" t="n">
        <f aca="false">IF(N249="nulová",J249,0)</f>
        <v>0</v>
      </c>
      <c r="BJ249" s="4" t="s">
        <v>80</v>
      </c>
      <c r="BK249" s="160" t="n">
        <f aca="false">ROUND(I249*H249,2)</f>
        <v>0</v>
      </c>
      <c r="BL249" s="4" t="s">
        <v>207</v>
      </c>
      <c r="BM249" s="159" t="s">
        <v>667</v>
      </c>
    </row>
    <row r="250" s="23" customFormat="true" ht="16.5" hidden="false" customHeight="true" outlineLevel="0" collapsed="false">
      <c r="B250" s="147"/>
      <c r="C250" s="165" t="s">
        <v>668</v>
      </c>
      <c r="D250" s="165" t="s">
        <v>278</v>
      </c>
      <c r="E250" s="166" t="s">
        <v>669</v>
      </c>
      <c r="F250" s="167" t="s">
        <v>670</v>
      </c>
      <c r="G250" s="168" t="s">
        <v>210</v>
      </c>
      <c r="H250" s="169" t="n">
        <v>1</v>
      </c>
      <c r="I250" s="170"/>
      <c r="J250" s="171" t="n">
        <f aca="false">ROUND(I250*H250,2)</f>
        <v>0</v>
      </c>
      <c r="K250" s="150" t="s">
        <v>148</v>
      </c>
      <c r="L250" s="172"/>
      <c r="M250" s="173"/>
      <c r="N250" s="174" t="s">
        <v>41</v>
      </c>
      <c r="O250" s="55"/>
      <c r="P250" s="157" t="n">
        <f aca="false">O250*H250</f>
        <v>0</v>
      </c>
      <c r="Q250" s="157" t="n">
        <v>0</v>
      </c>
      <c r="R250" s="157" t="n">
        <f aca="false">Q250*H250</f>
        <v>0</v>
      </c>
      <c r="S250" s="157" t="n">
        <v>0</v>
      </c>
      <c r="T250" s="158" t="n">
        <f aca="false">S250*H250</f>
        <v>0</v>
      </c>
      <c r="AR250" s="159" t="s">
        <v>288</v>
      </c>
      <c r="AT250" s="159" t="s">
        <v>278</v>
      </c>
      <c r="AU250" s="159" t="s">
        <v>80</v>
      </c>
      <c r="AY250" s="4" t="s">
        <v>142</v>
      </c>
      <c r="BE250" s="160" t="n">
        <f aca="false">IF(N250="základní",J250,0)</f>
        <v>0</v>
      </c>
      <c r="BF250" s="160" t="n">
        <f aca="false">IF(N250="snížená",J250,0)</f>
        <v>0</v>
      </c>
      <c r="BG250" s="160" t="n">
        <f aca="false">IF(N250="zákl. přenesená",J250,0)</f>
        <v>0</v>
      </c>
      <c r="BH250" s="160" t="n">
        <f aca="false">IF(N250="sníž. přenesená",J250,0)</f>
        <v>0</v>
      </c>
      <c r="BI250" s="160" t="n">
        <f aca="false">IF(N250="nulová",J250,0)</f>
        <v>0</v>
      </c>
      <c r="BJ250" s="4" t="s">
        <v>80</v>
      </c>
      <c r="BK250" s="160" t="n">
        <f aca="false">ROUND(I250*H250,2)</f>
        <v>0</v>
      </c>
      <c r="BL250" s="4" t="s">
        <v>207</v>
      </c>
      <c r="BM250" s="159" t="s">
        <v>671</v>
      </c>
    </row>
    <row r="251" s="23" customFormat="true" ht="16.5" hidden="false" customHeight="true" outlineLevel="0" collapsed="false">
      <c r="B251" s="147"/>
      <c r="C251" s="165" t="s">
        <v>672</v>
      </c>
      <c r="D251" s="165" t="s">
        <v>278</v>
      </c>
      <c r="E251" s="166" t="s">
        <v>673</v>
      </c>
      <c r="F251" s="167" t="s">
        <v>674</v>
      </c>
      <c r="G251" s="168" t="s">
        <v>210</v>
      </c>
      <c r="H251" s="169" t="n">
        <v>1</v>
      </c>
      <c r="I251" s="170"/>
      <c r="J251" s="171" t="n">
        <f aca="false">ROUND(I251*H251,2)</f>
        <v>0</v>
      </c>
      <c r="K251" s="150" t="s">
        <v>148</v>
      </c>
      <c r="L251" s="172"/>
      <c r="M251" s="173"/>
      <c r="N251" s="174" t="s">
        <v>41</v>
      </c>
      <c r="O251" s="55"/>
      <c r="P251" s="157" t="n">
        <f aca="false">O251*H251</f>
        <v>0</v>
      </c>
      <c r="Q251" s="157" t="n">
        <v>0.0032</v>
      </c>
      <c r="R251" s="157" t="n">
        <f aca="false">Q251*H251</f>
        <v>0.0032</v>
      </c>
      <c r="S251" s="157" t="n">
        <v>0</v>
      </c>
      <c r="T251" s="158" t="n">
        <f aca="false">S251*H251</f>
        <v>0</v>
      </c>
      <c r="AR251" s="159" t="s">
        <v>173</v>
      </c>
      <c r="AT251" s="159" t="s">
        <v>278</v>
      </c>
      <c r="AU251" s="159" t="s">
        <v>80</v>
      </c>
      <c r="AY251" s="4" t="s">
        <v>142</v>
      </c>
      <c r="BE251" s="160" t="n">
        <f aca="false">IF(N251="základní",J251,0)</f>
        <v>0</v>
      </c>
      <c r="BF251" s="160" t="n">
        <f aca="false">IF(N251="snížená",J251,0)</f>
        <v>0</v>
      </c>
      <c r="BG251" s="160" t="n">
        <f aca="false">IF(N251="zákl. přenesená",J251,0)</f>
        <v>0</v>
      </c>
      <c r="BH251" s="160" t="n">
        <f aca="false">IF(N251="sníž. přenesená",J251,0)</f>
        <v>0</v>
      </c>
      <c r="BI251" s="160" t="n">
        <f aca="false">IF(N251="nulová",J251,0)</f>
        <v>0</v>
      </c>
      <c r="BJ251" s="4" t="s">
        <v>80</v>
      </c>
      <c r="BK251" s="160" t="n">
        <f aca="false">ROUND(I251*H251,2)</f>
        <v>0</v>
      </c>
      <c r="BL251" s="4" t="s">
        <v>149</v>
      </c>
      <c r="BM251" s="159" t="s">
        <v>675</v>
      </c>
    </row>
    <row r="252" s="23" customFormat="true" ht="16.5" hidden="false" customHeight="true" outlineLevel="0" collapsed="false">
      <c r="B252" s="147"/>
      <c r="C252" s="165" t="s">
        <v>676</v>
      </c>
      <c r="D252" s="165" t="s">
        <v>278</v>
      </c>
      <c r="E252" s="166" t="s">
        <v>677</v>
      </c>
      <c r="F252" s="167" t="s">
        <v>678</v>
      </c>
      <c r="G252" s="168" t="s">
        <v>210</v>
      </c>
      <c r="H252" s="169" t="n">
        <v>1</v>
      </c>
      <c r="I252" s="170"/>
      <c r="J252" s="171" t="n">
        <f aca="false">ROUND(I252*H252,2)</f>
        <v>0</v>
      </c>
      <c r="K252" s="150" t="s">
        <v>148</v>
      </c>
      <c r="L252" s="172"/>
      <c r="M252" s="173"/>
      <c r="N252" s="174" t="s">
        <v>41</v>
      </c>
      <c r="O252" s="55"/>
      <c r="P252" s="157" t="n">
        <f aca="false">O252*H252</f>
        <v>0</v>
      </c>
      <c r="Q252" s="157" t="n">
        <v>0</v>
      </c>
      <c r="R252" s="157" t="n">
        <f aca="false">Q252*H252</f>
        <v>0</v>
      </c>
      <c r="S252" s="157" t="n">
        <v>0</v>
      </c>
      <c r="T252" s="158" t="n">
        <f aca="false">S252*H252</f>
        <v>0</v>
      </c>
      <c r="AR252" s="159" t="s">
        <v>173</v>
      </c>
      <c r="AT252" s="159" t="s">
        <v>278</v>
      </c>
      <c r="AU252" s="159" t="s">
        <v>80</v>
      </c>
      <c r="AY252" s="4" t="s">
        <v>142</v>
      </c>
      <c r="BE252" s="160" t="n">
        <f aca="false">IF(N252="základní",J252,0)</f>
        <v>0</v>
      </c>
      <c r="BF252" s="160" t="n">
        <f aca="false">IF(N252="snížená",J252,0)</f>
        <v>0</v>
      </c>
      <c r="BG252" s="160" t="n">
        <f aca="false">IF(N252="zákl. přenesená",J252,0)</f>
        <v>0</v>
      </c>
      <c r="BH252" s="160" t="n">
        <f aca="false">IF(N252="sníž. přenesená",J252,0)</f>
        <v>0</v>
      </c>
      <c r="BI252" s="160" t="n">
        <f aca="false">IF(N252="nulová",J252,0)</f>
        <v>0</v>
      </c>
      <c r="BJ252" s="4" t="s">
        <v>80</v>
      </c>
      <c r="BK252" s="160" t="n">
        <f aca="false">ROUND(I252*H252,2)</f>
        <v>0</v>
      </c>
      <c r="BL252" s="4" t="s">
        <v>149</v>
      </c>
      <c r="BM252" s="159" t="s">
        <v>679</v>
      </c>
    </row>
    <row r="253" s="23" customFormat="true" ht="16.5" hidden="false" customHeight="true" outlineLevel="0" collapsed="false">
      <c r="B253" s="147"/>
      <c r="C253" s="165" t="s">
        <v>680</v>
      </c>
      <c r="D253" s="165" t="s">
        <v>278</v>
      </c>
      <c r="E253" s="166" t="s">
        <v>681</v>
      </c>
      <c r="F253" s="167" t="s">
        <v>682</v>
      </c>
      <c r="G253" s="168" t="s">
        <v>210</v>
      </c>
      <c r="H253" s="169" t="n">
        <v>1</v>
      </c>
      <c r="I253" s="170"/>
      <c r="J253" s="171" t="n">
        <f aca="false">ROUND(I253*H253,2)</f>
        <v>0</v>
      </c>
      <c r="K253" s="150" t="s">
        <v>148</v>
      </c>
      <c r="L253" s="172"/>
      <c r="M253" s="173"/>
      <c r="N253" s="174" t="s">
        <v>41</v>
      </c>
      <c r="O253" s="55"/>
      <c r="P253" s="157" t="n">
        <f aca="false">O253*H253</f>
        <v>0</v>
      </c>
      <c r="Q253" s="157" t="n">
        <v>0</v>
      </c>
      <c r="R253" s="157" t="n">
        <f aca="false">Q253*H253</f>
        <v>0</v>
      </c>
      <c r="S253" s="157" t="n">
        <v>0</v>
      </c>
      <c r="T253" s="158" t="n">
        <f aca="false">S253*H253</f>
        <v>0</v>
      </c>
      <c r="AR253" s="159" t="s">
        <v>173</v>
      </c>
      <c r="AT253" s="159" t="s">
        <v>278</v>
      </c>
      <c r="AU253" s="159" t="s">
        <v>80</v>
      </c>
      <c r="AY253" s="4" t="s">
        <v>142</v>
      </c>
      <c r="BE253" s="160" t="n">
        <f aca="false">IF(N253="základní",J253,0)</f>
        <v>0</v>
      </c>
      <c r="BF253" s="160" t="n">
        <f aca="false">IF(N253="snížená",J253,0)</f>
        <v>0</v>
      </c>
      <c r="BG253" s="160" t="n">
        <f aca="false">IF(N253="zákl. přenesená",J253,0)</f>
        <v>0</v>
      </c>
      <c r="BH253" s="160" t="n">
        <f aca="false">IF(N253="sníž. přenesená",J253,0)</f>
        <v>0</v>
      </c>
      <c r="BI253" s="160" t="n">
        <f aca="false">IF(N253="nulová",J253,0)</f>
        <v>0</v>
      </c>
      <c r="BJ253" s="4" t="s">
        <v>80</v>
      </c>
      <c r="BK253" s="160" t="n">
        <f aca="false">ROUND(I253*H253,2)</f>
        <v>0</v>
      </c>
      <c r="BL253" s="4" t="s">
        <v>149</v>
      </c>
      <c r="BM253" s="159" t="s">
        <v>683</v>
      </c>
    </row>
    <row r="254" s="133" customFormat="true" ht="22.8" hidden="false" customHeight="true" outlineLevel="0" collapsed="false">
      <c r="B254" s="134"/>
      <c r="D254" s="135" t="s">
        <v>68</v>
      </c>
      <c r="E254" s="145" t="s">
        <v>684</v>
      </c>
      <c r="F254" s="145" t="s">
        <v>685</v>
      </c>
      <c r="I254" s="137"/>
      <c r="J254" s="146" t="n">
        <f aca="false">BK254</f>
        <v>0</v>
      </c>
      <c r="L254" s="134"/>
      <c r="M254" s="139"/>
      <c r="N254" s="140"/>
      <c r="O254" s="140"/>
      <c r="P254" s="141" t="n">
        <f aca="false">SUM(P255:P256)</f>
        <v>0</v>
      </c>
      <c r="Q254" s="140"/>
      <c r="R254" s="141" t="n">
        <f aca="false">SUM(R255:R256)</f>
        <v>0.377867</v>
      </c>
      <c r="S254" s="140"/>
      <c r="T254" s="142" t="n">
        <f aca="false">SUM(T255:T256)</f>
        <v>0</v>
      </c>
      <c r="AR254" s="135" t="s">
        <v>80</v>
      </c>
      <c r="AT254" s="143" t="s">
        <v>68</v>
      </c>
      <c r="AU254" s="143" t="s">
        <v>74</v>
      </c>
      <c r="AY254" s="135" t="s">
        <v>142</v>
      </c>
      <c r="BK254" s="144" t="n">
        <f aca="false">SUM(BK255:BK256)</f>
        <v>0</v>
      </c>
    </row>
    <row r="255" s="23" customFormat="true" ht="21.75" hidden="false" customHeight="true" outlineLevel="0" collapsed="false">
      <c r="B255" s="147"/>
      <c r="C255" s="148" t="s">
        <v>686</v>
      </c>
      <c r="D255" s="148" t="s">
        <v>145</v>
      </c>
      <c r="E255" s="149" t="s">
        <v>687</v>
      </c>
      <c r="F255" s="150" t="s">
        <v>688</v>
      </c>
      <c r="G255" s="151" t="s">
        <v>78</v>
      </c>
      <c r="H255" s="152" t="n">
        <v>16.1</v>
      </c>
      <c r="I255" s="153"/>
      <c r="J255" s="154" t="n">
        <f aca="false">ROUND(I255*H255,2)</f>
        <v>0</v>
      </c>
      <c r="K255" s="150" t="s">
        <v>148</v>
      </c>
      <c r="L255" s="24"/>
      <c r="M255" s="155"/>
      <c r="N255" s="156" t="s">
        <v>41</v>
      </c>
      <c r="O255" s="55"/>
      <c r="P255" s="157" t="n">
        <f aca="false">O255*H255</f>
        <v>0</v>
      </c>
      <c r="Q255" s="157" t="n">
        <v>0.00345</v>
      </c>
      <c r="R255" s="157" t="n">
        <f aca="false">Q255*H255</f>
        <v>0.055545</v>
      </c>
      <c r="S255" s="157" t="n">
        <v>0</v>
      </c>
      <c r="T255" s="158" t="n">
        <f aca="false">S255*H255</f>
        <v>0</v>
      </c>
      <c r="AR255" s="159" t="s">
        <v>207</v>
      </c>
      <c r="AT255" s="159" t="s">
        <v>145</v>
      </c>
      <c r="AU255" s="159" t="s">
        <v>80</v>
      </c>
      <c r="AY255" s="4" t="s">
        <v>142</v>
      </c>
      <c r="BE255" s="160" t="n">
        <f aca="false">IF(N255="základní",J255,0)</f>
        <v>0</v>
      </c>
      <c r="BF255" s="160" t="n">
        <f aca="false">IF(N255="snížená",J255,0)</f>
        <v>0</v>
      </c>
      <c r="BG255" s="160" t="n">
        <f aca="false">IF(N255="zákl. přenesená",J255,0)</f>
        <v>0</v>
      </c>
      <c r="BH255" s="160" t="n">
        <f aca="false">IF(N255="sníž. přenesená",J255,0)</f>
        <v>0</v>
      </c>
      <c r="BI255" s="160" t="n">
        <f aca="false">IF(N255="nulová",J255,0)</f>
        <v>0</v>
      </c>
      <c r="BJ255" s="4" t="s">
        <v>80</v>
      </c>
      <c r="BK255" s="160" t="n">
        <f aca="false">ROUND(I255*H255,2)</f>
        <v>0</v>
      </c>
      <c r="BL255" s="4" t="s">
        <v>207</v>
      </c>
      <c r="BM255" s="159" t="s">
        <v>689</v>
      </c>
    </row>
    <row r="256" s="23" customFormat="true" ht="16.5" hidden="false" customHeight="true" outlineLevel="0" collapsed="false">
      <c r="B256" s="147"/>
      <c r="C256" s="165" t="s">
        <v>690</v>
      </c>
      <c r="D256" s="165" t="s">
        <v>278</v>
      </c>
      <c r="E256" s="166" t="s">
        <v>691</v>
      </c>
      <c r="F256" s="167" t="s">
        <v>692</v>
      </c>
      <c r="G256" s="168" t="s">
        <v>78</v>
      </c>
      <c r="H256" s="169" t="n">
        <v>17.71</v>
      </c>
      <c r="I256" s="170"/>
      <c r="J256" s="171" t="n">
        <f aca="false">ROUND(I256*H256,2)</f>
        <v>0</v>
      </c>
      <c r="K256" s="150" t="s">
        <v>148</v>
      </c>
      <c r="L256" s="172"/>
      <c r="M256" s="173"/>
      <c r="N256" s="174" t="s">
        <v>41</v>
      </c>
      <c r="O256" s="55"/>
      <c r="P256" s="157" t="n">
        <f aca="false">O256*H256</f>
        <v>0</v>
      </c>
      <c r="Q256" s="157" t="n">
        <v>0.0182</v>
      </c>
      <c r="R256" s="157" t="n">
        <f aca="false">Q256*H256</f>
        <v>0.322322</v>
      </c>
      <c r="S256" s="157" t="n">
        <v>0</v>
      </c>
      <c r="T256" s="158" t="n">
        <f aca="false">S256*H256</f>
        <v>0</v>
      </c>
      <c r="AR256" s="159" t="s">
        <v>288</v>
      </c>
      <c r="AT256" s="159" t="s">
        <v>278</v>
      </c>
      <c r="AU256" s="159" t="s">
        <v>80</v>
      </c>
      <c r="AY256" s="4" t="s">
        <v>142</v>
      </c>
      <c r="BE256" s="160" t="n">
        <f aca="false">IF(N256="základní",J256,0)</f>
        <v>0</v>
      </c>
      <c r="BF256" s="160" t="n">
        <f aca="false">IF(N256="snížená",J256,0)</f>
        <v>0</v>
      </c>
      <c r="BG256" s="160" t="n">
        <f aca="false">IF(N256="zákl. přenesená",J256,0)</f>
        <v>0</v>
      </c>
      <c r="BH256" s="160" t="n">
        <f aca="false">IF(N256="sníž. přenesená",J256,0)</f>
        <v>0</v>
      </c>
      <c r="BI256" s="160" t="n">
        <f aca="false">IF(N256="nulová",J256,0)</f>
        <v>0</v>
      </c>
      <c r="BJ256" s="4" t="s">
        <v>80</v>
      </c>
      <c r="BK256" s="160" t="n">
        <f aca="false">ROUND(I256*H256,2)</f>
        <v>0</v>
      </c>
      <c r="BL256" s="4" t="s">
        <v>207</v>
      </c>
      <c r="BM256" s="159" t="s">
        <v>693</v>
      </c>
    </row>
    <row r="257" s="133" customFormat="true" ht="22.8" hidden="false" customHeight="true" outlineLevel="0" collapsed="false">
      <c r="B257" s="134"/>
      <c r="D257" s="135" t="s">
        <v>68</v>
      </c>
      <c r="E257" s="145" t="s">
        <v>694</v>
      </c>
      <c r="F257" s="145" t="s">
        <v>695</v>
      </c>
      <c r="I257" s="137"/>
      <c r="J257" s="146" t="n">
        <f aca="false">BK257</f>
        <v>0</v>
      </c>
      <c r="L257" s="134"/>
      <c r="M257" s="139"/>
      <c r="N257" s="140"/>
      <c r="O257" s="140"/>
      <c r="P257" s="141" t="n">
        <f aca="false">SUM(P258:P259)</f>
        <v>0</v>
      </c>
      <c r="Q257" s="140"/>
      <c r="R257" s="141" t="n">
        <f aca="false">SUM(R258:R259)</f>
        <v>0.259095</v>
      </c>
      <c r="S257" s="140"/>
      <c r="T257" s="142" t="n">
        <f aca="false">SUM(T258:T259)</f>
        <v>0</v>
      </c>
      <c r="AR257" s="135" t="s">
        <v>80</v>
      </c>
      <c r="AT257" s="143" t="s">
        <v>68</v>
      </c>
      <c r="AU257" s="143" t="s">
        <v>74</v>
      </c>
      <c r="AY257" s="135" t="s">
        <v>142</v>
      </c>
      <c r="BK257" s="144" t="n">
        <f aca="false">SUM(BK258:BK259)</f>
        <v>0</v>
      </c>
    </row>
    <row r="258" s="23" customFormat="true" ht="21.75" hidden="false" customHeight="true" outlineLevel="0" collapsed="false">
      <c r="B258" s="147"/>
      <c r="C258" s="148" t="s">
        <v>696</v>
      </c>
      <c r="D258" s="148" t="s">
        <v>145</v>
      </c>
      <c r="E258" s="149" t="s">
        <v>697</v>
      </c>
      <c r="F258" s="150" t="s">
        <v>698</v>
      </c>
      <c r="G258" s="151" t="s">
        <v>78</v>
      </c>
      <c r="H258" s="152" t="n">
        <v>17.97</v>
      </c>
      <c r="I258" s="153"/>
      <c r="J258" s="154" t="n">
        <f aca="false">ROUND(I258*H258,2)</f>
        <v>0</v>
      </c>
      <c r="K258" s="150" t="s">
        <v>148</v>
      </c>
      <c r="L258" s="24"/>
      <c r="M258" s="155"/>
      <c r="N258" s="156" t="s">
        <v>41</v>
      </c>
      <c r="O258" s="55"/>
      <c r="P258" s="157" t="n">
        <f aca="false">O258*H258</f>
        <v>0</v>
      </c>
      <c r="Q258" s="157" t="n">
        <v>0.0025</v>
      </c>
      <c r="R258" s="157" t="n">
        <f aca="false">Q258*H258</f>
        <v>0.044925</v>
      </c>
      <c r="S258" s="157" t="n">
        <v>0</v>
      </c>
      <c r="T258" s="158" t="n">
        <f aca="false">S258*H258</f>
        <v>0</v>
      </c>
      <c r="AR258" s="159" t="s">
        <v>207</v>
      </c>
      <c r="AT258" s="159" t="s">
        <v>145</v>
      </c>
      <c r="AU258" s="159" t="s">
        <v>80</v>
      </c>
      <c r="AY258" s="4" t="s">
        <v>142</v>
      </c>
      <c r="BE258" s="160" t="n">
        <f aca="false">IF(N258="základní",J258,0)</f>
        <v>0</v>
      </c>
      <c r="BF258" s="160" t="n">
        <f aca="false">IF(N258="snížená",J258,0)</f>
        <v>0</v>
      </c>
      <c r="BG258" s="160" t="n">
        <f aca="false">IF(N258="zákl. přenesená",J258,0)</f>
        <v>0</v>
      </c>
      <c r="BH258" s="160" t="n">
        <f aca="false">IF(N258="sníž. přenesená",J258,0)</f>
        <v>0</v>
      </c>
      <c r="BI258" s="160" t="n">
        <f aca="false">IF(N258="nulová",J258,0)</f>
        <v>0</v>
      </c>
      <c r="BJ258" s="4" t="s">
        <v>80</v>
      </c>
      <c r="BK258" s="160" t="n">
        <f aca="false">ROUND(I258*H258,2)</f>
        <v>0</v>
      </c>
      <c r="BL258" s="4" t="s">
        <v>207</v>
      </c>
      <c r="BM258" s="159" t="s">
        <v>699</v>
      </c>
    </row>
    <row r="259" s="23" customFormat="true" ht="16.5" hidden="false" customHeight="true" outlineLevel="0" collapsed="false">
      <c r="B259" s="147"/>
      <c r="C259" s="165" t="s">
        <v>700</v>
      </c>
      <c r="D259" s="165" t="s">
        <v>278</v>
      </c>
      <c r="E259" s="166" t="s">
        <v>701</v>
      </c>
      <c r="F259" s="167" t="s">
        <v>702</v>
      </c>
      <c r="G259" s="168" t="s">
        <v>78</v>
      </c>
      <c r="H259" s="169" t="n">
        <v>18.15</v>
      </c>
      <c r="I259" s="170"/>
      <c r="J259" s="171" t="n">
        <f aca="false">ROUND(I259*H259,2)</f>
        <v>0</v>
      </c>
      <c r="K259" s="150" t="s">
        <v>148</v>
      </c>
      <c r="L259" s="172"/>
      <c r="M259" s="173"/>
      <c r="N259" s="174" t="s">
        <v>41</v>
      </c>
      <c r="O259" s="55"/>
      <c r="P259" s="157" t="n">
        <f aca="false">O259*H259</f>
        <v>0</v>
      </c>
      <c r="Q259" s="157" t="n">
        <v>0.0118</v>
      </c>
      <c r="R259" s="157" t="n">
        <f aca="false">Q259*H259</f>
        <v>0.21417</v>
      </c>
      <c r="S259" s="157" t="n">
        <v>0</v>
      </c>
      <c r="T259" s="158" t="n">
        <f aca="false">S259*H259</f>
        <v>0</v>
      </c>
      <c r="AR259" s="159" t="s">
        <v>288</v>
      </c>
      <c r="AT259" s="159" t="s">
        <v>278</v>
      </c>
      <c r="AU259" s="159" t="s">
        <v>80</v>
      </c>
      <c r="AY259" s="4" t="s">
        <v>142</v>
      </c>
      <c r="BE259" s="160" t="n">
        <f aca="false">IF(N259="základní",J259,0)</f>
        <v>0</v>
      </c>
      <c r="BF259" s="160" t="n">
        <f aca="false">IF(N259="snížená",J259,0)</f>
        <v>0</v>
      </c>
      <c r="BG259" s="160" t="n">
        <f aca="false">IF(N259="zákl. přenesená",J259,0)</f>
        <v>0</v>
      </c>
      <c r="BH259" s="160" t="n">
        <f aca="false">IF(N259="sníž. přenesená",J259,0)</f>
        <v>0</v>
      </c>
      <c r="BI259" s="160" t="n">
        <f aca="false">IF(N259="nulová",J259,0)</f>
        <v>0</v>
      </c>
      <c r="BJ259" s="4" t="s">
        <v>80</v>
      </c>
      <c r="BK259" s="160" t="n">
        <f aca="false">ROUND(I259*H259,2)</f>
        <v>0</v>
      </c>
      <c r="BL259" s="4" t="s">
        <v>207</v>
      </c>
      <c r="BM259" s="159" t="s">
        <v>703</v>
      </c>
    </row>
    <row r="260" s="133" customFormat="true" ht="22.8" hidden="false" customHeight="true" outlineLevel="0" collapsed="false">
      <c r="B260" s="134"/>
      <c r="D260" s="135" t="s">
        <v>68</v>
      </c>
      <c r="E260" s="145" t="s">
        <v>704</v>
      </c>
      <c r="F260" s="145" t="s">
        <v>705</v>
      </c>
      <c r="I260" s="137"/>
      <c r="J260" s="146" t="n">
        <f aca="false">BK260</f>
        <v>0</v>
      </c>
      <c r="L260" s="134"/>
      <c r="M260" s="139"/>
      <c r="N260" s="140"/>
      <c r="O260" s="140"/>
      <c r="P260" s="141" t="n">
        <f aca="false">SUM(P261:P263)</f>
        <v>0</v>
      </c>
      <c r="Q260" s="140"/>
      <c r="R260" s="141" t="n">
        <f aca="false">SUM(R261:R263)</f>
        <v>0</v>
      </c>
      <c r="S260" s="140"/>
      <c r="T260" s="142" t="n">
        <f aca="false">SUM(T261:T263)</f>
        <v>0</v>
      </c>
      <c r="AR260" s="135" t="s">
        <v>80</v>
      </c>
      <c r="AT260" s="143" t="s">
        <v>68</v>
      </c>
      <c r="AU260" s="143" t="s">
        <v>74</v>
      </c>
      <c r="AY260" s="135" t="s">
        <v>142</v>
      </c>
      <c r="BK260" s="144" t="n">
        <f aca="false">SUM(BK261:BK263)</f>
        <v>0</v>
      </c>
    </row>
    <row r="261" s="23" customFormat="true" ht="16.5" hidden="false" customHeight="true" outlineLevel="0" collapsed="false">
      <c r="B261" s="147"/>
      <c r="C261" s="148" t="s">
        <v>706</v>
      </c>
      <c r="D261" s="148" t="s">
        <v>145</v>
      </c>
      <c r="E261" s="149" t="s">
        <v>707</v>
      </c>
      <c r="F261" s="150" t="s">
        <v>708</v>
      </c>
      <c r="G261" s="151" t="s">
        <v>78</v>
      </c>
      <c r="H261" s="152" t="n">
        <v>1.6</v>
      </c>
      <c r="I261" s="153"/>
      <c r="J261" s="154" t="n">
        <f aca="false">ROUND(I261*H261,2)</f>
        <v>0</v>
      </c>
      <c r="K261" s="150" t="s">
        <v>148</v>
      </c>
      <c r="L261" s="24"/>
      <c r="M261" s="155"/>
      <c r="N261" s="156" t="s">
        <v>41</v>
      </c>
      <c r="O261" s="55"/>
      <c r="P261" s="157" t="n">
        <f aca="false">O261*H261</f>
        <v>0</v>
      </c>
      <c r="Q261" s="157" t="n">
        <v>0</v>
      </c>
      <c r="R261" s="157" t="n">
        <f aca="false">Q261*H261</f>
        <v>0</v>
      </c>
      <c r="S261" s="157" t="n">
        <v>0</v>
      </c>
      <c r="T261" s="158" t="n">
        <f aca="false">S261*H261</f>
        <v>0</v>
      </c>
      <c r="AR261" s="159" t="s">
        <v>207</v>
      </c>
      <c r="AT261" s="159" t="s">
        <v>145</v>
      </c>
      <c r="AU261" s="159" t="s">
        <v>80</v>
      </c>
      <c r="AY261" s="4" t="s">
        <v>142</v>
      </c>
      <c r="BE261" s="160" t="n">
        <f aca="false">IF(N261="základní",J261,0)</f>
        <v>0</v>
      </c>
      <c r="BF261" s="160" t="n">
        <f aca="false">IF(N261="snížená",J261,0)</f>
        <v>0</v>
      </c>
      <c r="BG261" s="160" t="n">
        <f aca="false">IF(N261="zákl. přenesená",J261,0)</f>
        <v>0</v>
      </c>
      <c r="BH261" s="160" t="n">
        <f aca="false">IF(N261="sníž. přenesená",J261,0)</f>
        <v>0</v>
      </c>
      <c r="BI261" s="160" t="n">
        <f aca="false">IF(N261="nulová",J261,0)</f>
        <v>0</v>
      </c>
      <c r="BJ261" s="4" t="s">
        <v>80</v>
      </c>
      <c r="BK261" s="160" t="n">
        <f aca="false">ROUND(I261*H261,2)</f>
        <v>0</v>
      </c>
      <c r="BL261" s="4" t="s">
        <v>207</v>
      </c>
      <c r="BM261" s="159" t="s">
        <v>709</v>
      </c>
    </row>
    <row r="262" s="23" customFormat="true" ht="16.5" hidden="false" customHeight="true" outlineLevel="0" collapsed="false">
      <c r="B262" s="147"/>
      <c r="C262" s="148" t="s">
        <v>710</v>
      </c>
      <c r="D262" s="148" t="s">
        <v>145</v>
      </c>
      <c r="E262" s="149" t="s">
        <v>711</v>
      </c>
      <c r="F262" s="150" t="s">
        <v>712</v>
      </c>
      <c r="G262" s="151" t="s">
        <v>180</v>
      </c>
      <c r="H262" s="152" t="n">
        <v>3.5</v>
      </c>
      <c r="I262" s="153"/>
      <c r="J262" s="154" t="n">
        <f aca="false">ROUND(I262*H262,2)</f>
        <v>0</v>
      </c>
      <c r="K262" s="150" t="s">
        <v>148</v>
      </c>
      <c r="L262" s="24"/>
      <c r="M262" s="155"/>
      <c r="N262" s="156" t="s">
        <v>41</v>
      </c>
      <c r="O262" s="55"/>
      <c r="P262" s="157" t="n">
        <f aca="false">O262*H262</f>
        <v>0</v>
      </c>
      <c r="Q262" s="157" t="n">
        <v>0</v>
      </c>
      <c r="R262" s="157" t="n">
        <f aca="false">Q262*H262</f>
        <v>0</v>
      </c>
      <c r="S262" s="157" t="n">
        <v>0</v>
      </c>
      <c r="T262" s="158" t="n">
        <f aca="false">S262*H262</f>
        <v>0</v>
      </c>
      <c r="AR262" s="159" t="s">
        <v>207</v>
      </c>
      <c r="AT262" s="159" t="s">
        <v>145</v>
      </c>
      <c r="AU262" s="159" t="s">
        <v>80</v>
      </c>
      <c r="AY262" s="4" t="s">
        <v>142</v>
      </c>
      <c r="BE262" s="160" t="n">
        <f aca="false">IF(N262="základní",J262,0)</f>
        <v>0</v>
      </c>
      <c r="BF262" s="160" t="n">
        <f aca="false">IF(N262="snížená",J262,0)</f>
        <v>0</v>
      </c>
      <c r="BG262" s="160" t="n">
        <f aca="false">IF(N262="zákl. přenesená",J262,0)</f>
        <v>0</v>
      </c>
      <c r="BH262" s="160" t="n">
        <f aca="false">IF(N262="sníž. přenesená",J262,0)</f>
        <v>0</v>
      </c>
      <c r="BI262" s="160" t="n">
        <f aca="false">IF(N262="nulová",J262,0)</f>
        <v>0</v>
      </c>
      <c r="BJ262" s="4" t="s">
        <v>80</v>
      </c>
      <c r="BK262" s="160" t="n">
        <f aca="false">ROUND(I262*H262,2)</f>
        <v>0</v>
      </c>
      <c r="BL262" s="4" t="s">
        <v>207</v>
      </c>
      <c r="BM262" s="159" t="s">
        <v>713</v>
      </c>
    </row>
    <row r="263" s="23" customFormat="true" ht="16.5" hidden="false" customHeight="true" outlineLevel="0" collapsed="false">
      <c r="B263" s="147"/>
      <c r="C263" s="148" t="s">
        <v>714</v>
      </c>
      <c r="D263" s="148" t="s">
        <v>145</v>
      </c>
      <c r="E263" s="149" t="s">
        <v>715</v>
      </c>
      <c r="F263" s="150" t="s">
        <v>716</v>
      </c>
      <c r="G263" s="151" t="s">
        <v>180</v>
      </c>
      <c r="H263" s="152" t="n">
        <v>10</v>
      </c>
      <c r="I263" s="153"/>
      <c r="J263" s="154" t="n">
        <f aca="false">ROUND(I263*H263,2)</f>
        <v>0</v>
      </c>
      <c r="K263" s="150" t="s">
        <v>148</v>
      </c>
      <c r="L263" s="24"/>
      <c r="M263" s="155"/>
      <c r="N263" s="156" t="s">
        <v>41</v>
      </c>
      <c r="O263" s="55"/>
      <c r="P263" s="157" t="n">
        <f aca="false">O263*H263</f>
        <v>0</v>
      </c>
      <c r="Q263" s="157" t="n">
        <v>0</v>
      </c>
      <c r="R263" s="157" t="n">
        <f aca="false">Q263*H263</f>
        <v>0</v>
      </c>
      <c r="S263" s="157" t="n">
        <v>0</v>
      </c>
      <c r="T263" s="158" t="n">
        <f aca="false">S263*H263</f>
        <v>0</v>
      </c>
      <c r="AR263" s="159" t="s">
        <v>207</v>
      </c>
      <c r="AT263" s="159" t="s">
        <v>145</v>
      </c>
      <c r="AU263" s="159" t="s">
        <v>80</v>
      </c>
      <c r="AY263" s="4" t="s">
        <v>142</v>
      </c>
      <c r="BE263" s="160" t="n">
        <f aca="false">IF(N263="základní",J263,0)</f>
        <v>0</v>
      </c>
      <c r="BF263" s="160" t="n">
        <f aca="false">IF(N263="snížená",J263,0)</f>
        <v>0</v>
      </c>
      <c r="BG263" s="160" t="n">
        <f aca="false">IF(N263="zákl. přenesená",J263,0)</f>
        <v>0</v>
      </c>
      <c r="BH263" s="160" t="n">
        <f aca="false">IF(N263="sníž. přenesená",J263,0)</f>
        <v>0</v>
      </c>
      <c r="BI263" s="160" t="n">
        <f aca="false">IF(N263="nulová",J263,0)</f>
        <v>0</v>
      </c>
      <c r="BJ263" s="4" t="s">
        <v>80</v>
      </c>
      <c r="BK263" s="160" t="n">
        <f aca="false">ROUND(I263*H263,2)</f>
        <v>0</v>
      </c>
      <c r="BL263" s="4" t="s">
        <v>207</v>
      </c>
      <c r="BM263" s="159" t="s">
        <v>717</v>
      </c>
    </row>
    <row r="264" s="133" customFormat="true" ht="22.8" hidden="false" customHeight="true" outlineLevel="0" collapsed="false">
      <c r="B264" s="134"/>
      <c r="D264" s="135" t="s">
        <v>68</v>
      </c>
      <c r="E264" s="145" t="s">
        <v>718</v>
      </c>
      <c r="F264" s="145" t="s">
        <v>719</v>
      </c>
      <c r="I264" s="137"/>
      <c r="J264" s="146" t="n">
        <f aca="false">BK264</f>
        <v>0</v>
      </c>
      <c r="L264" s="134"/>
      <c r="M264" s="139"/>
      <c r="N264" s="140"/>
      <c r="O264" s="140"/>
      <c r="P264" s="141" t="n">
        <f aca="false">SUM(P265:P267)</f>
        <v>0</v>
      </c>
      <c r="Q264" s="140"/>
      <c r="R264" s="141" t="n">
        <f aca="false">SUM(R265:R267)</f>
        <v>0.19649384</v>
      </c>
      <c r="S264" s="140"/>
      <c r="T264" s="142" t="n">
        <f aca="false">SUM(T265:T267)</f>
        <v>0.0402938</v>
      </c>
      <c r="AR264" s="135" t="s">
        <v>80</v>
      </c>
      <c r="AT264" s="143" t="s">
        <v>68</v>
      </c>
      <c r="AU264" s="143" t="s">
        <v>74</v>
      </c>
      <c r="AY264" s="135" t="s">
        <v>142</v>
      </c>
      <c r="BK264" s="144" t="n">
        <f aca="false">SUM(BK265:BK267)</f>
        <v>0</v>
      </c>
    </row>
    <row r="265" s="23" customFormat="true" ht="16.5" hidden="false" customHeight="true" outlineLevel="0" collapsed="false">
      <c r="B265" s="147"/>
      <c r="C265" s="148" t="s">
        <v>720</v>
      </c>
      <c r="D265" s="148" t="s">
        <v>145</v>
      </c>
      <c r="E265" s="149" t="s">
        <v>721</v>
      </c>
      <c r="F265" s="150" t="s">
        <v>722</v>
      </c>
      <c r="G265" s="151" t="s">
        <v>78</v>
      </c>
      <c r="H265" s="152" t="n">
        <v>129.98</v>
      </c>
      <c r="I265" s="153"/>
      <c r="J265" s="154" t="n">
        <f aca="false">ROUND(I265*H265,2)</f>
        <v>0</v>
      </c>
      <c r="K265" s="150" t="s">
        <v>148</v>
      </c>
      <c r="L265" s="24"/>
      <c r="M265" s="155"/>
      <c r="N265" s="156" t="s">
        <v>41</v>
      </c>
      <c r="O265" s="55"/>
      <c r="P265" s="157" t="n">
        <f aca="false">O265*H265</f>
        <v>0</v>
      </c>
      <c r="Q265" s="157" t="n">
        <v>0.001</v>
      </c>
      <c r="R265" s="157" t="n">
        <f aca="false">Q265*H265</f>
        <v>0.12998</v>
      </c>
      <c r="S265" s="157" t="n">
        <v>0.00031</v>
      </c>
      <c r="T265" s="158" t="n">
        <f aca="false">S265*H265</f>
        <v>0.0402938</v>
      </c>
      <c r="AR265" s="159" t="s">
        <v>207</v>
      </c>
      <c r="AT265" s="159" t="s">
        <v>145</v>
      </c>
      <c r="AU265" s="159" t="s">
        <v>80</v>
      </c>
      <c r="AY265" s="4" t="s">
        <v>142</v>
      </c>
      <c r="BE265" s="160" t="n">
        <f aca="false">IF(N265="základní",J265,0)</f>
        <v>0</v>
      </c>
      <c r="BF265" s="160" t="n">
        <f aca="false">IF(N265="snížená",J265,0)</f>
        <v>0</v>
      </c>
      <c r="BG265" s="160" t="n">
        <f aca="false">IF(N265="zákl. přenesená",J265,0)</f>
        <v>0</v>
      </c>
      <c r="BH265" s="160" t="n">
        <f aca="false">IF(N265="sníž. přenesená",J265,0)</f>
        <v>0</v>
      </c>
      <c r="BI265" s="160" t="n">
        <f aca="false">IF(N265="nulová",J265,0)</f>
        <v>0</v>
      </c>
      <c r="BJ265" s="4" t="s">
        <v>80</v>
      </c>
      <c r="BK265" s="160" t="n">
        <f aca="false">ROUND(I265*H265,2)</f>
        <v>0</v>
      </c>
      <c r="BL265" s="4" t="s">
        <v>207</v>
      </c>
      <c r="BM265" s="159" t="s">
        <v>723</v>
      </c>
    </row>
    <row r="266" s="23" customFormat="true" ht="16.5" hidden="false" customHeight="true" outlineLevel="0" collapsed="false">
      <c r="B266" s="147"/>
      <c r="C266" s="148" t="s">
        <v>724</v>
      </c>
      <c r="D266" s="148" t="s">
        <v>145</v>
      </c>
      <c r="E266" s="149" t="s">
        <v>725</v>
      </c>
      <c r="F266" s="150" t="s">
        <v>726</v>
      </c>
      <c r="G266" s="151" t="s">
        <v>78</v>
      </c>
      <c r="H266" s="152" t="n">
        <v>145.1</v>
      </c>
      <c r="I266" s="153"/>
      <c r="J266" s="154" t="n">
        <f aca="false">ROUND(I266*H266,2)</f>
        <v>0</v>
      </c>
      <c r="K266" s="150" t="s">
        <v>148</v>
      </c>
      <c r="L266" s="24"/>
      <c r="M266" s="155"/>
      <c r="N266" s="156" t="s">
        <v>41</v>
      </c>
      <c r="O266" s="55"/>
      <c r="P266" s="157" t="n">
        <f aca="false">O266*H266</f>
        <v>0</v>
      </c>
      <c r="Q266" s="157" t="n">
        <v>0.0002</v>
      </c>
      <c r="R266" s="157" t="n">
        <f aca="false">Q266*H266</f>
        <v>0.02902</v>
      </c>
      <c r="S266" s="157" t="n">
        <v>0</v>
      </c>
      <c r="T266" s="158" t="n">
        <f aca="false">S266*H266</f>
        <v>0</v>
      </c>
      <c r="AR266" s="159" t="s">
        <v>207</v>
      </c>
      <c r="AT266" s="159" t="s">
        <v>145</v>
      </c>
      <c r="AU266" s="159" t="s">
        <v>80</v>
      </c>
      <c r="AY266" s="4" t="s">
        <v>142</v>
      </c>
      <c r="BE266" s="160" t="n">
        <f aca="false">IF(N266="základní",J266,0)</f>
        <v>0</v>
      </c>
      <c r="BF266" s="160" t="n">
        <f aca="false">IF(N266="snížená",J266,0)</f>
        <v>0</v>
      </c>
      <c r="BG266" s="160" t="n">
        <f aca="false">IF(N266="zákl. přenesená",J266,0)</f>
        <v>0</v>
      </c>
      <c r="BH266" s="160" t="n">
        <f aca="false">IF(N266="sníž. přenesená",J266,0)</f>
        <v>0</v>
      </c>
      <c r="BI266" s="160" t="n">
        <f aca="false">IF(N266="nulová",J266,0)</f>
        <v>0</v>
      </c>
      <c r="BJ266" s="4" t="s">
        <v>80</v>
      </c>
      <c r="BK266" s="160" t="n">
        <f aca="false">ROUND(I266*H266,2)</f>
        <v>0</v>
      </c>
      <c r="BL266" s="4" t="s">
        <v>207</v>
      </c>
      <c r="BM266" s="159" t="s">
        <v>727</v>
      </c>
    </row>
    <row r="267" s="23" customFormat="true" ht="21.75" hidden="false" customHeight="true" outlineLevel="0" collapsed="false">
      <c r="B267" s="147"/>
      <c r="C267" s="148" t="s">
        <v>728</v>
      </c>
      <c r="D267" s="148" t="s">
        <v>145</v>
      </c>
      <c r="E267" s="149" t="s">
        <v>729</v>
      </c>
      <c r="F267" s="150" t="s">
        <v>730</v>
      </c>
      <c r="G267" s="151" t="s">
        <v>78</v>
      </c>
      <c r="H267" s="152" t="n">
        <v>145.1</v>
      </c>
      <c r="I267" s="153"/>
      <c r="J267" s="154" t="n">
        <f aca="false">ROUND(I267*H267,2)</f>
        <v>0</v>
      </c>
      <c r="K267" s="150" t="s">
        <v>148</v>
      </c>
      <c r="L267" s="24"/>
      <c r="M267" s="155"/>
      <c r="N267" s="156" t="s">
        <v>41</v>
      </c>
      <c r="O267" s="55"/>
      <c r="P267" s="157" t="n">
        <f aca="false">O267*H267</f>
        <v>0</v>
      </c>
      <c r="Q267" s="157" t="n">
        <v>0.0002584</v>
      </c>
      <c r="R267" s="157" t="n">
        <f aca="false">Q267*H267</f>
        <v>0.03749384</v>
      </c>
      <c r="S267" s="157" t="n">
        <v>0</v>
      </c>
      <c r="T267" s="158" t="n">
        <f aca="false">S267*H267</f>
        <v>0</v>
      </c>
      <c r="AR267" s="159" t="s">
        <v>207</v>
      </c>
      <c r="AT267" s="159" t="s">
        <v>145</v>
      </c>
      <c r="AU267" s="159" t="s">
        <v>80</v>
      </c>
      <c r="AY267" s="4" t="s">
        <v>142</v>
      </c>
      <c r="BE267" s="160" t="n">
        <f aca="false">IF(N267="základní",J267,0)</f>
        <v>0</v>
      </c>
      <c r="BF267" s="160" t="n">
        <f aca="false">IF(N267="snížená",J267,0)</f>
        <v>0</v>
      </c>
      <c r="BG267" s="160" t="n">
        <f aca="false">IF(N267="zákl. přenesená",J267,0)</f>
        <v>0</v>
      </c>
      <c r="BH267" s="160" t="n">
        <f aca="false">IF(N267="sníž. přenesená",J267,0)</f>
        <v>0</v>
      </c>
      <c r="BI267" s="160" t="n">
        <f aca="false">IF(N267="nulová",J267,0)</f>
        <v>0</v>
      </c>
      <c r="BJ267" s="4" t="s">
        <v>80</v>
      </c>
      <c r="BK267" s="160" t="n">
        <f aca="false">ROUND(I267*H267,2)</f>
        <v>0</v>
      </c>
      <c r="BL267" s="4" t="s">
        <v>207</v>
      </c>
      <c r="BM267" s="159" t="s">
        <v>731</v>
      </c>
    </row>
    <row r="268" s="133" customFormat="true" ht="25.9" hidden="false" customHeight="true" outlineLevel="0" collapsed="false">
      <c r="B268" s="134"/>
      <c r="D268" s="135" t="s">
        <v>68</v>
      </c>
      <c r="E268" s="136" t="s">
        <v>278</v>
      </c>
      <c r="F268" s="136" t="s">
        <v>732</v>
      </c>
      <c r="I268" s="137"/>
      <c r="J268" s="138" t="n">
        <f aca="false">BK268</f>
        <v>0</v>
      </c>
      <c r="L268" s="134"/>
      <c r="M268" s="139"/>
      <c r="N268" s="140"/>
      <c r="O268" s="140"/>
      <c r="P268" s="141" t="n">
        <f aca="false">P269</f>
        <v>0</v>
      </c>
      <c r="Q268" s="140"/>
      <c r="R268" s="141" t="n">
        <f aca="false">R269</f>
        <v>0</v>
      </c>
      <c r="S268" s="140"/>
      <c r="T268" s="142" t="n">
        <f aca="false">T269</f>
        <v>0</v>
      </c>
      <c r="AR268" s="135" t="s">
        <v>143</v>
      </c>
      <c r="AT268" s="143" t="s">
        <v>68</v>
      </c>
      <c r="AU268" s="143" t="s">
        <v>69</v>
      </c>
      <c r="AY268" s="135" t="s">
        <v>142</v>
      </c>
      <c r="BK268" s="144" t="n">
        <f aca="false">BK269</f>
        <v>0</v>
      </c>
    </row>
    <row r="269" s="133" customFormat="true" ht="22.8" hidden="false" customHeight="true" outlineLevel="0" collapsed="false">
      <c r="B269" s="134"/>
      <c r="D269" s="135" t="s">
        <v>68</v>
      </c>
      <c r="E269" s="145" t="s">
        <v>733</v>
      </c>
      <c r="F269" s="145" t="s">
        <v>734</v>
      </c>
      <c r="I269" s="137"/>
      <c r="J269" s="146" t="n">
        <f aca="false">BK269</f>
        <v>0</v>
      </c>
      <c r="L269" s="134"/>
      <c r="M269" s="139"/>
      <c r="N269" s="140"/>
      <c r="O269" s="140"/>
      <c r="P269" s="141" t="n">
        <f aca="false">SUM(P270:P271)</f>
        <v>0</v>
      </c>
      <c r="Q269" s="140"/>
      <c r="R269" s="141" t="n">
        <f aca="false">SUM(R270:R271)</f>
        <v>0</v>
      </c>
      <c r="S269" s="140"/>
      <c r="T269" s="142" t="n">
        <f aca="false">SUM(T270:T271)</f>
        <v>0</v>
      </c>
      <c r="AR269" s="135" t="s">
        <v>143</v>
      </c>
      <c r="AT269" s="143" t="s">
        <v>68</v>
      </c>
      <c r="AU269" s="143" t="s">
        <v>74</v>
      </c>
      <c r="AY269" s="135" t="s">
        <v>142</v>
      </c>
      <c r="BK269" s="144" t="n">
        <f aca="false">SUM(BK270:BK271)</f>
        <v>0</v>
      </c>
    </row>
    <row r="270" s="23" customFormat="true" ht="16.5" hidden="false" customHeight="true" outlineLevel="0" collapsed="false">
      <c r="B270" s="147"/>
      <c r="C270" s="148" t="s">
        <v>735</v>
      </c>
      <c r="D270" s="148" t="s">
        <v>145</v>
      </c>
      <c r="E270" s="149" t="s">
        <v>736</v>
      </c>
      <c r="F270" s="150" t="s">
        <v>737</v>
      </c>
      <c r="G270" s="151" t="s">
        <v>201</v>
      </c>
      <c r="H270" s="152" t="n">
        <v>1</v>
      </c>
      <c r="I270" s="153"/>
      <c r="J270" s="154" t="n">
        <f aca="false">ROUND(I270*H270,2)</f>
        <v>0</v>
      </c>
      <c r="K270" s="150" t="s">
        <v>148</v>
      </c>
      <c r="L270" s="24"/>
      <c r="M270" s="155"/>
      <c r="N270" s="156" t="s">
        <v>41</v>
      </c>
      <c r="O270" s="55"/>
      <c r="P270" s="157" t="n">
        <f aca="false">O270*H270</f>
        <v>0</v>
      </c>
      <c r="Q270" s="157" t="n">
        <v>0</v>
      </c>
      <c r="R270" s="157" t="n">
        <f aca="false">Q270*H270</f>
        <v>0</v>
      </c>
      <c r="S270" s="157" t="n">
        <v>0</v>
      </c>
      <c r="T270" s="158" t="n">
        <f aca="false">S270*H270</f>
        <v>0</v>
      </c>
      <c r="AR270" s="159" t="s">
        <v>215</v>
      </c>
      <c r="AT270" s="159" t="s">
        <v>145</v>
      </c>
      <c r="AU270" s="159" t="s">
        <v>80</v>
      </c>
      <c r="AY270" s="4" t="s">
        <v>142</v>
      </c>
      <c r="BE270" s="160" t="n">
        <f aca="false">IF(N270="základní",J270,0)</f>
        <v>0</v>
      </c>
      <c r="BF270" s="160" t="n">
        <f aca="false">IF(N270="snížená",J270,0)</f>
        <v>0</v>
      </c>
      <c r="BG270" s="160" t="n">
        <f aca="false">IF(N270="zákl. přenesená",J270,0)</f>
        <v>0</v>
      </c>
      <c r="BH270" s="160" t="n">
        <f aca="false">IF(N270="sníž. přenesená",J270,0)</f>
        <v>0</v>
      </c>
      <c r="BI270" s="160" t="n">
        <f aca="false">IF(N270="nulová",J270,0)</f>
        <v>0</v>
      </c>
      <c r="BJ270" s="4" t="s">
        <v>80</v>
      </c>
      <c r="BK270" s="160" t="n">
        <f aca="false">ROUND(I270*H270,2)</f>
        <v>0</v>
      </c>
      <c r="BL270" s="4" t="s">
        <v>215</v>
      </c>
      <c r="BM270" s="159" t="s">
        <v>738</v>
      </c>
    </row>
    <row r="271" s="23" customFormat="true" ht="16.5" hidden="false" customHeight="true" outlineLevel="0" collapsed="false">
      <c r="B271" s="147"/>
      <c r="C271" s="148" t="s">
        <v>739</v>
      </c>
      <c r="D271" s="148" t="s">
        <v>145</v>
      </c>
      <c r="E271" s="149" t="s">
        <v>740</v>
      </c>
      <c r="F271" s="150" t="s">
        <v>741</v>
      </c>
      <c r="G271" s="151" t="s">
        <v>201</v>
      </c>
      <c r="H271" s="152" t="n">
        <v>1</v>
      </c>
      <c r="I271" s="153"/>
      <c r="J271" s="154" t="n">
        <f aca="false">ROUND(I271*H271,2)</f>
        <v>0</v>
      </c>
      <c r="K271" s="150" t="s">
        <v>148</v>
      </c>
      <c r="L271" s="24"/>
      <c r="M271" s="155"/>
      <c r="N271" s="156" t="s">
        <v>41</v>
      </c>
      <c r="O271" s="55"/>
      <c r="P271" s="157" t="n">
        <f aca="false">O271*H271</f>
        <v>0</v>
      </c>
      <c r="Q271" s="157" t="n">
        <v>0</v>
      </c>
      <c r="R271" s="157" t="n">
        <f aca="false">Q271*H271</f>
        <v>0</v>
      </c>
      <c r="S271" s="157" t="n">
        <v>0</v>
      </c>
      <c r="T271" s="158" t="n">
        <f aca="false">S271*H271</f>
        <v>0</v>
      </c>
      <c r="AR271" s="159" t="s">
        <v>215</v>
      </c>
      <c r="AT271" s="159" t="s">
        <v>145</v>
      </c>
      <c r="AU271" s="159" t="s">
        <v>80</v>
      </c>
      <c r="AY271" s="4" t="s">
        <v>142</v>
      </c>
      <c r="BE271" s="160" t="n">
        <f aca="false">IF(N271="základní",J271,0)</f>
        <v>0</v>
      </c>
      <c r="BF271" s="160" t="n">
        <f aca="false">IF(N271="snížená",J271,0)</f>
        <v>0</v>
      </c>
      <c r="BG271" s="160" t="n">
        <f aca="false">IF(N271="zákl. přenesená",J271,0)</f>
        <v>0</v>
      </c>
      <c r="BH271" s="160" t="n">
        <f aca="false">IF(N271="sníž. přenesená",J271,0)</f>
        <v>0</v>
      </c>
      <c r="BI271" s="160" t="n">
        <f aca="false">IF(N271="nulová",J271,0)</f>
        <v>0</v>
      </c>
      <c r="BJ271" s="4" t="s">
        <v>80</v>
      </c>
      <c r="BK271" s="160" t="n">
        <f aca="false">ROUND(I271*H271,2)</f>
        <v>0</v>
      </c>
      <c r="BL271" s="4" t="s">
        <v>215</v>
      </c>
      <c r="BM271" s="159" t="s">
        <v>742</v>
      </c>
    </row>
    <row r="272" s="133" customFormat="true" ht="25.9" hidden="false" customHeight="true" outlineLevel="0" collapsed="false">
      <c r="B272" s="134"/>
      <c r="D272" s="135" t="s">
        <v>68</v>
      </c>
      <c r="E272" s="136" t="s">
        <v>743</v>
      </c>
      <c r="F272" s="136" t="s">
        <v>744</v>
      </c>
      <c r="I272" s="137"/>
      <c r="J272" s="138" t="n">
        <f aca="false">BK272</f>
        <v>0</v>
      </c>
      <c r="L272" s="134"/>
      <c r="M272" s="139"/>
      <c r="N272" s="140"/>
      <c r="O272" s="140"/>
      <c r="P272" s="141" t="n">
        <f aca="false">P273</f>
        <v>0</v>
      </c>
      <c r="Q272" s="140"/>
      <c r="R272" s="141" t="n">
        <f aca="false">R273</f>
        <v>0</v>
      </c>
      <c r="S272" s="140"/>
      <c r="T272" s="142" t="n">
        <f aca="false">T273</f>
        <v>0</v>
      </c>
      <c r="AR272" s="135" t="s">
        <v>149</v>
      </c>
      <c r="AT272" s="143" t="s">
        <v>68</v>
      </c>
      <c r="AU272" s="143" t="s">
        <v>69</v>
      </c>
      <c r="AY272" s="135" t="s">
        <v>142</v>
      </c>
      <c r="BK272" s="144" t="n">
        <f aca="false">BK273</f>
        <v>0</v>
      </c>
    </row>
    <row r="273" s="23" customFormat="true" ht="16.5" hidden="false" customHeight="true" outlineLevel="0" collapsed="false">
      <c r="B273" s="147"/>
      <c r="C273" s="148" t="s">
        <v>745</v>
      </c>
      <c r="D273" s="148" t="s">
        <v>145</v>
      </c>
      <c r="E273" s="149" t="s">
        <v>746</v>
      </c>
      <c r="F273" s="150" t="s">
        <v>747</v>
      </c>
      <c r="G273" s="151" t="s">
        <v>748</v>
      </c>
      <c r="H273" s="152" t="n">
        <v>8</v>
      </c>
      <c r="I273" s="153"/>
      <c r="J273" s="154" t="n">
        <f aca="false">ROUND(I273*H273,2)</f>
        <v>0</v>
      </c>
      <c r="K273" s="150" t="s">
        <v>148</v>
      </c>
      <c r="L273" s="24"/>
      <c r="M273" s="175"/>
      <c r="N273" s="176" t="s">
        <v>41</v>
      </c>
      <c r="O273" s="177"/>
      <c r="P273" s="178" t="n">
        <f aca="false">O273*H273</f>
        <v>0</v>
      </c>
      <c r="Q273" s="178" t="n">
        <v>0</v>
      </c>
      <c r="R273" s="178" t="n">
        <f aca="false">Q273*H273</f>
        <v>0</v>
      </c>
      <c r="S273" s="178" t="n">
        <v>0</v>
      </c>
      <c r="T273" s="179" t="n">
        <f aca="false">S273*H273</f>
        <v>0</v>
      </c>
      <c r="AR273" s="159" t="s">
        <v>749</v>
      </c>
      <c r="AT273" s="159" t="s">
        <v>145</v>
      </c>
      <c r="AU273" s="159" t="s">
        <v>74</v>
      </c>
      <c r="AY273" s="4" t="s">
        <v>142</v>
      </c>
      <c r="BE273" s="160" t="n">
        <f aca="false">IF(N273="základní",J273,0)</f>
        <v>0</v>
      </c>
      <c r="BF273" s="160" t="n">
        <f aca="false">IF(N273="snížená",J273,0)</f>
        <v>0</v>
      </c>
      <c r="BG273" s="160" t="n">
        <f aca="false">IF(N273="zákl. přenesená",J273,0)</f>
        <v>0</v>
      </c>
      <c r="BH273" s="160" t="n">
        <f aca="false">IF(N273="sníž. přenesená",J273,0)</f>
        <v>0</v>
      </c>
      <c r="BI273" s="160" t="n">
        <f aca="false">IF(N273="nulová",J273,0)</f>
        <v>0</v>
      </c>
      <c r="BJ273" s="4" t="s">
        <v>80</v>
      </c>
      <c r="BK273" s="160" t="n">
        <f aca="false">ROUND(I273*H273,2)</f>
        <v>0</v>
      </c>
      <c r="BL273" s="4" t="s">
        <v>749</v>
      </c>
      <c r="BM273" s="159" t="s">
        <v>750</v>
      </c>
    </row>
    <row r="274" s="23" customFormat="true" ht="6.95" hidden="false" customHeight="true" outlineLevel="0" collapsed="false">
      <c r="B274" s="39"/>
      <c r="C274" s="40"/>
      <c r="D274" s="40"/>
      <c r="E274" s="40"/>
      <c r="F274" s="40"/>
      <c r="G274" s="40"/>
      <c r="H274" s="40"/>
      <c r="I274" s="40"/>
      <c r="J274" s="40"/>
      <c r="K274" s="40"/>
      <c r="L274" s="24"/>
    </row>
  </sheetData>
  <autoFilter ref="C95:K273"/>
  <mergeCells count="6">
    <mergeCell ref="L2:V2"/>
    <mergeCell ref="E7:H7"/>
    <mergeCell ref="E16:H16"/>
    <mergeCell ref="E25:H25"/>
    <mergeCell ref="E46:H46"/>
    <mergeCell ref="E88:H88"/>
  </mergeCells>
  <hyperlinks>
    <hyperlink ref="F127" r:id="rId1" display="https://podminky.urs.cz/item/CS_URS_2021_01/997221559"/>
    <hyperlink ref="F132" r:id="rId2" display="https://podminky.urs.cz/item/CS_URS_2021_01/721170975"/>
    <hyperlink ref="F135" r:id="rId3" display="https://podminky.urs.cz/item/CS_URS_2021_01/721171905"/>
    <hyperlink ref="F138" r:id="rId4" display="https://podminky.urs.cz/item/CS_URS_2021_01/721171915"/>
    <hyperlink ref="F140" r:id="rId5" display="https://podminky.urs.cz/item/CS_URS_2021_01/721174025"/>
    <hyperlink ref="F153" r:id="rId6" display="https://podminky.urs.cz/item/CS_URS_2021_01/722174023"/>
    <hyperlink ref="F156" r:id="rId7" display="https://podminky.urs.cz/item/CS_URS_2021_01/722181231"/>
    <hyperlink ref="F158" r:id="rId8" display="https://podminky.urs.cz/item/CS_URS_2021_01/722181232"/>
    <hyperlink ref="F162" r:id="rId9" display="https://podminky.urs.cz/item/CS_URS_2021_01/722190901"/>
    <hyperlink ref="F165" r:id="rId10" display="https://podminky.urs.cz/item/CS_URS_2021_01/722220161"/>
    <hyperlink ref="F174" r:id="rId11" display="https://podminky.urs.cz/item/CS_URS_2021_01/723190107"/>
    <hyperlink ref="F176" r:id="rId12" display="https://podminky.urs.cz/item/CS_URS_2021_01/723190251"/>
    <hyperlink ref="F179" r:id="rId13" display="https://podminky.urs.cz/item/CS_URS_2021_01/723231162"/>
    <hyperlink ref="F181" r:id="rId14" display="https://podminky.urs.cz/item/CS_URS_2021_01/723231164"/>
    <hyperlink ref="F187" r:id="rId15" display="https://podminky.urs.cz/item/CS_URS_2021_01/725112022"/>
    <hyperlink ref="F202" r:id="rId16" display="https://podminky.urs.cz/item/CS_URS_2021_01/726121001"/>
    <hyperlink ref="F206" r:id="rId17" display="https://podminky.urs.cz/item/CS_URS_2021_01/733222103"/>
    <hyperlink ref="F213" r:id="rId18" display="https://podminky.urs.cz/item/CS_URS_2021_01/735159210"/>
    <hyperlink ref="F215" r:id="rId19" display="https://podminky.urs.cz/item/CS_URS_2021_01/735159220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lastModifiedBy/>
  <dcterms:created xsi:type="dcterms:W3CDTF">2021-08-23T08:27:41Z</dcterms:created>
  <dcterms:modified xsi:type="dcterms:W3CDTF">2021-08-23T10:29:27Z</dcterms:modified>
</cp:coreProperties>
</file>